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mc:AlternateContent xmlns:mc="http://schemas.openxmlformats.org/markup-compatibility/2006">
    <mc:Choice Requires="x15">
      <x15ac:absPath xmlns:x15ac="http://schemas.microsoft.com/office/spreadsheetml/2010/11/ac" url="\\kenkanrensvr\Share\●国内誘致部　誘致事業課\■R７　しま旅\03.R7 申請（旅行会社関係）\01.提出書類 （旅行会社→事務局）\1.R7 届出・変更\2.受注　届出 4.2\"/>
    </mc:Choice>
  </mc:AlternateContent>
  <xr:revisionPtr revIDLastSave="0" documentId="13_ncr:1_{43CDF88E-4AAB-43A9-87FF-2B45CC274E80}" xr6:coauthVersionLast="47" xr6:coauthVersionMax="47" xr10:uidLastSave="{00000000-0000-0000-0000-000000000000}"/>
  <bookViews>
    <workbookView xWindow="-120" yWindow="-120" windowWidth="29040" windowHeight="15720" tabRatio="879" activeTab="5" xr2:uid="{00000000-000D-0000-FFFF-FFFF00000000}"/>
  </bookViews>
  <sheets>
    <sheet name="情報シート" sheetId="5" r:id="rId1"/>
    <sheet name="R7　航空　" sheetId="24" r:id="rId2"/>
    <sheet name="R7 航路" sheetId="25" r:id="rId3"/>
    <sheet name="航路　割引一覧" sheetId="26" r:id="rId4"/>
    <sheet name="届出算出 (6コース)  (2)" sheetId="30" r:id="rId5"/>
    <sheet name="様式１販売計画" sheetId="19" r:id="rId6"/>
    <sheet name="様式3　変更" sheetId="2" r:id="rId7"/>
    <sheet name="様式5　実績" sheetId="3" r:id="rId8"/>
    <sheet name="別記　1　実績書" sheetId="10" r:id="rId9"/>
    <sheet name="様式7　請求書" sheetId="4" r:id="rId10"/>
    <sheet name="実績算出　 (6コース) " sheetId="29" r:id="rId11"/>
    <sheet name="販売状況調査" sheetId="12" r:id="rId12"/>
  </sheets>
  <definedNames>
    <definedName name="_xlnm._FilterDatabase" localSheetId="10" hidden="1">#REF!</definedName>
    <definedName name="_xlnm._FilterDatabase" localSheetId="4" hidden="1">#REF!</definedName>
    <definedName name="_xlnm.Print_Area" localSheetId="1">'R7　航空　'!$A$1:$F$14</definedName>
    <definedName name="_xlnm.Print_Area" localSheetId="2">'R7 航路'!$C$1:$L$125</definedName>
    <definedName name="_xlnm.Print_Area" localSheetId="3">'航路　割引一覧'!$A$1:$V$73</definedName>
    <definedName name="_xlnm.Print_Area" localSheetId="10">'実績算出　 (6コース) '!$B$1:$AY$62</definedName>
    <definedName name="_xlnm.Print_Area" localSheetId="0">情報シート!$A$1:$N$19</definedName>
    <definedName name="_xlnm.Print_Area" localSheetId="4">'届出算出 (6コース)  (2)'!$B$1:$AY$62</definedName>
    <definedName name="_xlnm.Print_Area" localSheetId="11">販売状況調査!$B$2:$U$56</definedName>
    <definedName name="_xlnm.Print_Area" localSheetId="8">'別記　1　実績書'!$B$2:$AI$42</definedName>
    <definedName name="_xlnm.Print_Area" localSheetId="5">様式１販売計画!$B$2:$AI$52</definedName>
    <definedName name="_xlnm.Print_Area" localSheetId="6">'様式3　変更'!$B$2:$AE$65</definedName>
    <definedName name="_xlnm.Print_Area" localSheetId="7">'様式5　実績'!$B$2:$AG$57</definedName>
    <definedName name="_xlnm.Print_Area" localSheetId="9">'様式7　請求書'!$B$2:$AG$59</definedName>
    <definedName name="_xlnm.Print_Titles" localSheetId="2">'R7 航路'!$1:$7</definedName>
    <definedName name="既存" localSheetId="1">#REF!</definedName>
    <definedName name="既存" localSheetId="10">#REF!</definedName>
    <definedName name="既存" localSheetId="4">#REF!</definedName>
    <definedName name="既存">#REF!</definedName>
    <definedName name="航路令和3年" localSheetId="1">#REF!</definedName>
    <definedName name="航路令和3年" localSheetId="10">#REF!</definedName>
    <definedName name="航路令和3年" localSheetId="4">#REF!</definedName>
    <definedName name="航路令和3年">#REF!</definedName>
    <definedName name="実施月">#REF!</definedName>
    <definedName name="宿泊場所">#REF!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G57" i="30" l="1"/>
  <c r="CK56" i="30"/>
  <c r="CL56" i="30" s="1"/>
  <c r="DA45" i="30" s="1"/>
  <c r="CJ56" i="30"/>
  <c r="CI56" i="30"/>
  <c r="CH56" i="30"/>
  <c r="CG56" i="30"/>
  <c r="CK55" i="30"/>
  <c r="CJ55" i="30"/>
  <c r="CI55" i="30"/>
  <c r="CH55" i="30"/>
  <c r="CG55" i="30"/>
  <c r="CL55" i="30" s="1"/>
  <c r="DA39" i="30" s="1"/>
  <c r="CK54" i="30"/>
  <c r="CJ54" i="30"/>
  <c r="CI54" i="30"/>
  <c r="CH54" i="30"/>
  <c r="CG54" i="30"/>
  <c r="CL54" i="30" s="1"/>
  <c r="DA33" i="30" s="1"/>
  <c r="CK53" i="30"/>
  <c r="CL53" i="30" s="1"/>
  <c r="DA27" i="30" s="1"/>
  <c r="CJ53" i="30"/>
  <c r="CI53" i="30"/>
  <c r="CH53" i="30"/>
  <c r="CG53" i="30"/>
  <c r="CK52" i="30"/>
  <c r="CJ52" i="30"/>
  <c r="CI52" i="30"/>
  <c r="CH52" i="30"/>
  <c r="CG52" i="30"/>
  <c r="CL52" i="30" s="1"/>
  <c r="DA21" i="30" s="1"/>
  <c r="CK51" i="30"/>
  <c r="CL51" i="30" s="1"/>
  <c r="DA15" i="30" s="1"/>
  <c r="CJ51" i="30"/>
  <c r="CI51" i="30"/>
  <c r="CH51" i="30"/>
  <c r="CG51" i="30"/>
  <c r="DG49" i="30"/>
  <c r="DF49" i="30"/>
  <c r="DE49" i="30"/>
  <c r="DD49" i="30"/>
  <c r="CY49" i="30"/>
  <c r="CW49" i="30"/>
  <c r="CV49" i="30"/>
  <c r="CX49" i="30" s="1"/>
  <c r="CZ49" i="30" s="1"/>
  <c r="AD49" i="30"/>
  <c r="Z49" i="30"/>
  <c r="V49" i="30"/>
  <c r="R49" i="30"/>
  <c r="N49" i="30"/>
  <c r="DG48" i="30"/>
  <c r="DF48" i="30"/>
  <c r="DE48" i="30"/>
  <c r="DD48" i="30"/>
  <c r="CY48" i="30"/>
  <c r="CW48" i="30"/>
  <c r="CV48" i="30"/>
  <c r="CX48" i="30" s="1"/>
  <c r="CZ48" i="30" s="1"/>
  <c r="CJ48" i="30"/>
  <c r="AK48" i="30"/>
  <c r="AP44" i="30" s="1"/>
  <c r="AD48" i="30"/>
  <c r="CK57" i="30" s="1"/>
  <c r="Z48" i="30"/>
  <c r="CJ57" i="30" s="1"/>
  <c r="V48" i="30"/>
  <c r="CI57" i="30" s="1"/>
  <c r="R48" i="30"/>
  <c r="CH57" i="30" s="1"/>
  <c r="N48" i="30"/>
  <c r="DG47" i="30"/>
  <c r="DF47" i="30"/>
  <c r="DF53" i="30" s="1"/>
  <c r="V59" i="30" s="1"/>
  <c r="AT59" i="30" s="1"/>
  <c r="DE47" i="30"/>
  <c r="DD47" i="30"/>
  <c r="CX47" i="30"/>
  <c r="CW47" i="30"/>
  <c r="CY47" i="30" s="1"/>
  <c r="CV47" i="30"/>
  <c r="CQ47" i="30"/>
  <c r="CL47" i="30"/>
  <c r="CL48" i="30" s="1"/>
  <c r="CK47" i="30"/>
  <c r="CK48" i="30" s="1"/>
  <c r="CJ47" i="30"/>
  <c r="CI47" i="30"/>
  <c r="CI48" i="30" s="1"/>
  <c r="CH47" i="30"/>
  <c r="CH48" i="30" s="1"/>
  <c r="AE47" i="30"/>
  <c r="AA47" i="30"/>
  <c r="W47" i="30"/>
  <c r="S47" i="30"/>
  <c r="O47" i="30"/>
  <c r="DG46" i="30"/>
  <c r="DF46" i="30"/>
  <c r="DE46" i="30"/>
  <c r="DD46" i="30"/>
  <c r="CZ46" i="30"/>
  <c r="CY46" i="30"/>
  <c r="CX46" i="30"/>
  <c r="CW46" i="30"/>
  <c r="CV46" i="30"/>
  <c r="CL46" i="30"/>
  <c r="CK46" i="30"/>
  <c r="CQ44" i="30" s="1"/>
  <c r="CJ46" i="30"/>
  <c r="CI46" i="30"/>
  <c r="CQ49" i="30" s="1"/>
  <c r="CH46" i="30"/>
  <c r="AD46" i="30"/>
  <c r="Z46" i="30"/>
  <c r="V46" i="30"/>
  <c r="R46" i="30"/>
  <c r="DA44" i="30" s="1"/>
  <c r="AI44" i="30" s="1"/>
  <c r="AM44" i="30" s="1"/>
  <c r="N46" i="30"/>
  <c r="DG45" i="30"/>
  <c r="DF45" i="30"/>
  <c r="DE45" i="30"/>
  <c r="DD45" i="30"/>
  <c r="CZ45" i="30"/>
  <c r="CY45" i="30"/>
  <c r="CX45" i="30"/>
  <c r="CW45" i="30"/>
  <c r="CV45" i="30"/>
  <c r="CT45" i="30"/>
  <c r="CP45" i="30"/>
  <c r="AD45" i="30"/>
  <c r="Z45" i="30"/>
  <c r="V45" i="30"/>
  <c r="R45" i="30"/>
  <c r="N45" i="30"/>
  <c r="DG44" i="30"/>
  <c r="DF44" i="30"/>
  <c r="DE44" i="30"/>
  <c r="DD44" i="30"/>
  <c r="CX44" i="30"/>
  <c r="CZ44" i="30" s="1"/>
  <c r="CW44" i="30"/>
  <c r="CY44" i="30" s="1"/>
  <c r="CV44" i="30"/>
  <c r="CR44" i="30"/>
  <c r="CR45" i="30" s="1"/>
  <c r="AI46" i="30" s="1"/>
  <c r="AM46" i="30" s="1"/>
  <c r="AE44" i="30"/>
  <c r="AA44" i="30"/>
  <c r="W44" i="30"/>
  <c r="S44" i="30"/>
  <c r="O44" i="30"/>
  <c r="DG43" i="30"/>
  <c r="DF43" i="30"/>
  <c r="DE43" i="30"/>
  <c r="DD43" i="30"/>
  <c r="CY43" i="30"/>
  <c r="CX43" i="30"/>
  <c r="CZ43" i="30" s="1"/>
  <c r="CW43" i="30"/>
  <c r="CV43" i="30"/>
  <c r="AD43" i="30"/>
  <c r="Z43" i="30"/>
  <c r="V43" i="30"/>
  <c r="R43" i="30"/>
  <c r="N43" i="30"/>
  <c r="CR38" i="30" s="1"/>
  <c r="CR39" i="30" s="1"/>
  <c r="AI40" i="30" s="1"/>
  <c r="AM40" i="30" s="1"/>
  <c r="DG42" i="30"/>
  <c r="DF42" i="30"/>
  <c r="DE42" i="30"/>
  <c r="DD42" i="30"/>
  <c r="CY42" i="30"/>
  <c r="CX42" i="30"/>
  <c r="CZ42" i="30" s="1"/>
  <c r="CW42" i="30"/>
  <c r="CV42" i="30"/>
  <c r="CJ42" i="30"/>
  <c r="AK42" i="30"/>
  <c r="AD42" i="30"/>
  <c r="Z42" i="30"/>
  <c r="V42" i="30"/>
  <c r="R42" i="30"/>
  <c r="N42" i="30"/>
  <c r="DG41" i="30"/>
  <c r="DF41" i="30"/>
  <c r="DE41" i="30"/>
  <c r="DD41" i="30"/>
  <c r="CX41" i="30"/>
  <c r="CW41" i="30"/>
  <c r="CY41" i="30" s="1"/>
  <c r="CV41" i="30"/>
  <c r="CL41" i="30"/>
  <c r="CL42" i="30" s="1"/>
  <c r="CK41" i="30"/>
  <c r="CK42" i="30" s="1"/>
  <c r="CJ41" i="30"/>
  <c r="CI41" i="30"/>
  <c r="CI42" i="30" s="1"/>
  <c r="CH41" i="30"/>
  <c r="CH42" i="30" s="1"/>
  <c r="AE41" i="30"/>
  <c r="AA41" i="30"/>
  <c r="W41" i="30"/>
  <c r="S41" i="30"/>
  <c r="O41" i="30"/>
  <c r="DG40" i="30"/>
  <c r="DF40" i="30"/>
  <c r="DE40" i="30"/>
  <c r="DD40" i="30"/>
  <c r="CY40" i="30"/>
  <c r="CX40" i="30"/>
  <c r="CZ40" i="30" s="1"/>
  <c r="CW40" i="30"/>
  <c r="CV40" i="30"/>
  <c r="CQ40" i="30"/>
  <c r="CP40" i="30"/>
  <c r="CL40" i="30"/>
  <c r="CK40" i="30"/>
  <c r="CJ40" i="30"/>
  <c r="CI40" i="30"/>
  <c r="CP39" i="30" s="1"/>
  <c r="CH40" i="30"/>
  <c r="CQ41" i="30" s="1"/>
  <c r="AD40" i="30"/>
  <c r="DA38" i="30" s="1"/>
  <c r="AI38" i="30" s="1"/>
  <c r="AM38" i="30" s="1"/>
  <c r="AM42" i="30" s="1"/>
  <c r="Z40" i="30"/>
  <c r="V40" i="30"/>
  <c r="R40" i="30"/>
  <c r="N40" i="30"/>
  <c r="DG39" i="30"/>
  <c r="DF39" i="30"/>
  <c r="DE39" i="30"/>
  <c r="DD39" i="30"/>
  <c r="CY39" i="30"/>
  <c r="CX39" i="30"/>
  <c r="CZ39" i="30" s="1"/>
  <c r="CW39" i="30"/>
  <c r="CV39" i="30"/>
  <c r="CT39" i="30"/>
  <c r="CQ39" i="30"/>
  <c r="AD39" i="30"/>
  <c r="Z39" i="30"/>
  <c r="V39" i="30"/>
  <c r="R39" i="30"/>
  <c r="N39" i="30"/>
  <c r="DG38" i="30"/>
  <c r="DF38" i="30"/>
  <c r="DE38" i="30"/>
  <c r="DD38" i="30"/>
  <c r="CX38" i="30"/>
  <c r="CZ38" i="30" s="1"/>
  <c r="CW38" i="30"/>
  <c r="CY38" i="30" s="1"/>
  <c r="CV38" i="30"/>
  <c r="CP38" i="30"/>
  <c r="AP38" i="30"/>
  <c r="AE38" i="30"/>
  <c r="AA38" i="30"/>
  <c r="W38" i="30"/>
  <c r="S38" i="30"/>
  <c r="O38" i="30"/>
  <c r="DG37" i="30"/>
  <c r="DF37" i="30"/>
  <c r="DE37" i="30"/>
  <c r="DD37" i="30"/>
  <c r="CX37" i="30"/>
  <c r="CW37" i="30"/>
  <c r="CY37" i="30" s="1"/>
  <c r="CZ37" i="30" s="1"/>
  <c r="CV37" i="30"/>
  <c r="CP37" i="30"/>
  <c r="AD37" i="30"/>
  <c r="Z37" i="30"/>
  <c r="V37" i="30"/>
  <c r="R37" i="30"/>
  <c r="N37" i="30"/>
  <c r="CR32" i="30" s="1"/>
  <c r="CR33" i="30" s="1"/>
  <c r="AI34" i="30" s="1"/>
  <c r="AM34" i="30" s="1"/>
  <c r="DG36" i="30"/>
  <c r="DF36" i="30"/>
  <c r="DE36" i="30"/>
  <c r="DD36" i="30"/>
  <c r="CX36" i="30"/>
  <c r="CW36" i="30"/>
  <c r="CY36" i="30" s="1"/>
  <c r="CZ36" i="30" s="1"/>
  <c r="CV36" i="30"/>
  <c r="CP36" i="30"/>
  <c r="CH36" i="30"/>
  <c r="AK36" i="30"/>
  <c r="AD36" i="30"/>
  <c r="Z36" i="30"/>
  <c r="V36" i="30"/>
  <c r="R36" i="30"/>
  <c r="N36" i="30"/>
  <c r="DG35" i="30"/>
  <c r="DF35" i="30"/>
  <c r="DE35" i="30"/>
  <c r="DD35" i="30"/>
  <c r="CY35" i="30"/>
  <c r="CW35" i="30"/>
  <c r="CV35" i="30"/>
  <c r="CX35" i="30" s="1"/>
  <c r="CZ35" i="30" s="1"/>
  <c r="CL35" i="30"/>
  <c r="CL36" i="30" s="1"/>
  <c r="CK35" i="30"/>
  <c r="CK36" i="30" s="1"/>
  <c r="CJ35" i="30"/>
  <c r="CJ36" i="30" s="1"/>
  <c r="CI35" i="30"/>
  <c r="CI36" i="30" s="1"/>
  <c r="CH35" i="30"/>
  <c r="AE35" i="30"/>
  <c r="AA35" i="30"/>
  <c r="W35" i="30"/>
  <c r="S35" i="30"/>
  <c r="O35" i="30"/>
  <c r="DG34" i="30"/>
  <c r="DF34" i="30"/>
  <c r="DE34" i="30"/>
  <c r="DD34" i="30"/>
  <c r="CX34" i="30"/>
  <c r="CZ34" i="30" s="1"/>
  <c r="CW34" i="30"/>
  <c r="CY34" i="30" s="1"/>
  <c r="CV34" i="30"/>
  <c r="CL34" i="30"/>
  <c r="CK34" i="30"/>
  <c r="CJ34" i="30"/>
  <c r="CI34" i="30"/>
  <c r="CQ33" i="30" s="1"/>
  <c r="CH34" i="30"/>
  <c r="CQ34" i="30" s="1"/>
  <c r="AD34" i="30"/>
  <c r="Z34" i="30"/>
  <c r="V34" i="30"/>
  <c r="R34" i="30"/>
  <c r="N34" i="30"/>
  <c r="DG33" i="30"/>
  <c r="DF33" i="30"/>
  <c r="DE33" i="30"/>
  <c r="DD33" i="30"/>
  <c r="CX33" i="30"/>
  <c r="CW33" i="30"/>
  <c r="CY33" i="30" s="1"/>
  <c r="CV33" i="30"/>
  <c r="CT33" i="30"/>
  <c r="AD33" i="30"/>
  <c r="Z33" i="30"/>
  <c r="V33" i="30"/>
  <c r="R33" i="30"/>
  <c r="N33" i="30"/>
  <c r="DG32" i="30"/>
  <c r="DF32" i="30"/>
  <c r="DE32" i="30"/>
  <c r="DD32" i="30"/>
  <c r="DA32" i="30"/>
  <c r="CY32" i="30"/>
  <c r="CW32" i="30"/>
  <c r="CV32" i="30"/>
  <c r="CX32" i="30" s="1"/>
  <c r="CZ32" i="30" s="1"/>
  <c r="CP32" i="30"/>
  <c r="AP32" i="30"/>
  <c r="AE32" i="30"/>
  <c r="AA32" i="30"/>
  <c r="W32" i="30"/>
  <c r="S32" i="30"/>
  <c r="O32" i="30"/>
  <c r="DG31" i="30"/>
  <c r="DF31" i="30"/>
  <c r="DE31" i="30"/>
  <c r="DD31" i="30"/>
  <c r="CW31" i="30"/>
  <c r="CY31" i="30" s="1"/>
  <c r="CV31" i="30"/>
  <c r="CX31" i="30" s="1"/>
  <c r="AD31" i="30"/>
  <c r="Z31" i="30"/>
  <c r="V31" i="30"/>
  <c r="R31" i="30"/>
  <c r="N31" i="30"/>
  <c r="CR26" i="30" s="1"/>
  <c r="CR27" i="30" s="1"/>
  <c r="AI28" i="30" s="1"/>
  <c r="AM28" i="30" s="1"/>
  <c r="DG30" i="30"/>
  <c r="DF30" i="30"/>
  <c r="DE30" i="30"/>
  <c r="DD30" i="30"/>
  <c r="CW30" i="30"/>
  <c r="CY30" i="30" s="1"/>
  <c r="CV30" i="30"/>
  <c r="CX30" i="30" s="1"/>
  <c r="CK30" i="30"/>
  <c r="CH30" i="30"/>
  <c r="AK30" i="30"/>
  <c r="AP26" i="30" s="1"/>
  <c r="AD30" i="30"/>
  <c r="Z30" i="30"/>
  <c r="V30" i="30"/>
  <c r="R30" i="30"/>
  <c r="N30" i="30"/>
  <c r="DG29" i="30"/>
  <c r="DF29" i="30"/>
  <c r="DE29" i="30"/>
  <c r="DD29" i="30"/>
  <c r="CY29" i="30"/>
  <c r="CW29" i="30"/>
  <c r="CV29" i="30"/>
  <c r="CX29" i="30" s="1"/>
  <c r="CZ29" i="30" s="1"/>
  <c r="CL29" i="30"/>
  <c r="CL30" i="30" s="1"/>
  <c r="CK29" i="30"/>
  <c r="CJ29" i="30"/>
  <c r="CJ30" i="30" s="1"/>
  <c r="CI29" i="30"/>
  <c r="CI30" i="30" s="1"/>
  <c r="CH29" i="30"/>
  <c r="AE29" i="30"/>
  <c r="AA29" i="30"/>
  <c r="W29" i="30"/>
  <c r="S29" i="30"/>
  <c r="O29" i="30"/>
  <c r="DG28" i="30"/>
  <c r="DF28" i="30"/>
  <c r="DE28" i="30"/>
  <c r="DD28" i="30"/>
  <c r="CY28" i="30"/>
  <c r="CW28" i="30"/>
  <c r="CV28" i="30"/>
  <c r="CX28" i="30" s="1"/>
  <c r="CZ28" i="30" s="1"/>
  <c r="CL28" i="30"/>
  <c r="CP27" i="30" s="1"/>
  <c r="CK28" i="30"/>
  <c r="CJ28" i="30"/>
  <c r="CQ29" i="30" s="1"/>
  <c r="CI28" i="30"/>
  <c r="CQ31" i="30" s="1"/>
  <c r="CH28" i="30"/>
  <c r="CP31" i="30" s="1"/>
  <c r="AD28" i="30"/>
  <c r="Z28" i="30"/>
  <c r="V28" i="30"/>
  <c r="R28" i="30"/>
  <c r="DA26" i="30" s="1"/>
  <c r="N28" i="30"/>
  <c r="DG27" i="30"/>
  <c r="DF27" i="30"/>
  <c r="DE27" i="30"/>
  <c r="DD27" i="30"/>
  <c r="CY27" i="30"/>
  <c r="CW27" i="30"/>
  <c r="CV27" i="30"/>
  <c r="CX27" i="30" s="1"/>
  <c r="CZ27" i="30" s="1"/>
  <c r="CT27" i="30"/>
  <c r="CQ27" i="30"/>
  <c r="AD27" i="30"/>
  <c r="Z27" i="30"/>
  <c r="V27" i="30"/>
  <c r="R27" i="30"/>
  <c r="N27" i="30"/>
  <c r="DG26" i="30"/>
  <c r="DF26" i="30"/>
  <c r="DE26" i="30"/>
  <c r="DD26" i="30"/>
  <c r="CY26" i="30"/>
  <c r="CW26" i="30"/>
  <c r="CV26" i="30"/>
  <c r="CX26" i="30" s="1"/>
  <c r="CZ26" i="30" s="1"/>
  <c r="AE26" i="30"/>
  <c r="AA26" i="30"/>
  <c r="W26" i="30"/>
  <c r="S26" i="30"/>
  <c r="O26" i="30"/>
  <c r="DG25" i="30"/>
  <c r="DF25" i="30"/>
  <c r="DE25" i="30"/>
  <c r="DD25" i="30"/>
  <c r="CZ25" i="30"/>
  <c r="CY25" i="30"/>
  <c r="CX25" i="30"/>
  <c r="CW25" i="30"/>
  <c r="CV25" i="30"/>
  <c r="AD25" i="30"/>
  <c r="Z25" i="30"/>
  <c r="V25" i="30"/>
  <c r="R25" i="30"/>
  <c r="N25" i="30"/>
  <c r="CR20" i="30" s="1"/>
  <c r="CR21" i="30" s="1"/>
  <c r="AI22" i="30" s="1"/>
  <c r="AM22" i="30" s="1"/>
  <c r="DG24" i="30"/>
  <c r="DF24" i="30"/>
  <c r="DE24" i="30"/>
  <c r="DD24" i="30"/>
  <c r="CZ24" i="30"/>
  <c r="CY24" i="30"/>
  <c r="CX24" i="30"/>
  <c r="CW24" i="30"/>
  <c r="CV24" i="30"/>
  <c r="CK24" i="30"/>
  <c r="AK24" i="30"/>
  <c r="AP20" i="30" s="1"/>
  <c r="AD24" i="30"/>
  <c r="Z24" i="30"/>
  <c r="V24" i="30"/>
  <c r="R24" i="30"/>
  <c r="N24" i="30"/>
  <c r="DG23" i="30"/>
  <c r="DF23" i="30"/>
  <c r="DE23" i="30"/>
  <c r="DD23" i="30"/>
  <c r="CY23" i="30"/>
  <c r="CX23" i="30"/>
  <c r="CZ23" i="30" s="1"/>
  <c r="CW23" i="30"/>
  <c r="CV23" i="30"/>
  <c r="CL23" i="30"/>
  <c r="CL24" i="30" s="1"/>
  <c r="CK23" i="30"/>
  <c r="CJ23" i="30"/>
  <c r="CJ24" i="30" s="1"/>
  <c r="CI23" i="30"/>
  <c r="CI24" i="30" s="1"/>
  <c r="CH23" i="30"/>
  <c r="CH24" i="30" s="1"/>
  <c r="AE23" i="30"/>
  <c r="AA23" i="30"/>
  <c r="W23" i="30"/>
  <c r="S23" i="30"/>
  <c r="O23" i="30"/>
  <c r="DG22" i="30"/>
  <c r="DF22" i="30"/>
  <c r="DE22" i="30"/>
  <c r="DD22" i="30"/>
  <c r="CY22" i="30"/>
  <c r="CW22" i="30"/>
  <c r="CV22" i="30"/>
  <c r="CX22" i="30" s="1"/>
  <c r="CZ22" i="30" s="1"/>
  <c r="CL22" i="30"/>
  <c r="CK22" i="30"/>
  <c r="CJ22" i="30"/>
  <c r="CQ22" i="30" s="1"/>
  <c r="CI22" i="30"/>
  <c r="CH22" i="30"/>
  <c r="CQ23" i="30" s="1"/>
  <c r="AD22" i="30"/>
  <c r="Z22" i="30"/>
  <c r="V22" i="30"/>
  <c r="R22" i="30"/>
  <c r="DA20" i="30" s="1"/>
  <c r="AI20" i="30" s="1"/>
  <c r="AM20" i="30" s="1"/>
  <c r="AM24" i="30" s="1"/>
  <c r="N22" i="30"/>
  <c r="DG21" i="30"/>
  <c r="DF21" i="30"/>
  <c r="DF51" i="30" s="1"/>
  <c r="V57" i="30" s="1"/>
  <c r="AT57" i="30" s="1"/>
  <c r="DE21" i="30"/>
  <c r="DD21" i="30"/>
  <c r="CY21" i="30"/>
  <c r="CW21" i="30"/>
  <c r="CV21" i="30"/>
  <c r="CX21" i="30" s="1"/>
  <c r="CZ21" i="30" s="1"/>
  <c r="CT21" i="30"/>
  <c r="AD21" i="30"/>
  <c r="Z21" i="30"/>
  <c r="V21" i="30"/>
  <c r="R21" i="30"/>
  <c r="N21" i="30"/>
  <c r="DG20" i="30"/>
  <c r="DF20" i="30"/>
  <c r="DE20" i="30"/>
  <c r="DD20" i="30"/>
  <c r="CY20" i="30"/>
  <c r="CX20" i="30"/>
  <c r="CZ20" i="30" s="1"/>
  <c r="CW20" i="30"/>
  <c r="CV20" i="30"/>
  <c r="CQ20" i="30"/>
  <c r="AE20" i="30"/>
  <c r="AA20" i="30"/>
  <c r="W20" i="30"/>
  <c r="S20" i="30"/>
  <c r="O20" i="30"/>
  <c r="DG19" i="30"/>
  <c r="DG55" i="30" s="1"/>
  <c r="DF19" i="30"/>
  <c r="DF55" i="30" s="1"/>
  <c r="DE19" i="30"/>
  <c r="DE55" i="30" s="1"/>
  <c r="T61" i="30" s="1"/>
  <c r="AR61" i="30" s="1"/>
  <c r="DD19" i="30"/>
  <c r="DD55" i="30" s="1"/>
  <c r="N61" i="30" s="1"/>
  <c r="AL61" i="30" s="1"/>
  <c r="CX19" i="30"/>
  <c r="CW19" i="30"/>
  <c r="CY19" i="30" s="1"/>
  <c r="CV19" i="30"/>
  <c r="AD19" i="30"/>
  <c r="Z19" i="30"/>
  <c r="V19" i="30"/>
  <c r="R19" i="30"/>
  <c r="CR14" i="30" s="1"/>
  <c r="CR15" i="30" s="1"/>
  <c r="AI16" i="30" s="1"/>
  <c r="AM16" i="30" s="1"/>
  <c r="N19" i="30"/>
  <c r="DG18" i="30"/>
  <c r="DG54" i="30" s="1"/>
  <c r="X60" i="30" s="1"/>
  <c r="AV60" i="30" s="1"/>
  <c r="DF18" i="30"/>
  <c r="DF54" i="30" s="1"/>
  <c r="DE18" i="30"/>
  <c r="DE54" i="30" s="1"/>
  <c r="T60" i="30" s="1"/>
  <c r="AR60" i="30" s="1"/>
  <c r="DD18" i="30"/>
  <c r="DD54" i="30" s="1"/>
  <c r="N60" i="30" s="1"/>
  <c r="AL60" i="30" s="1"/>
  <c r="CX18" i="30"/>
  <c r="CW18" i="30"/>
  <c r="CY18" i="30" s="1"/>
  <c r="CV18" i="30"/>
  <c r="CI18" i="30"/>
  <c r="AK18" i="30"/>
  <c r="AP14" i="30" s="1"/>
  <c r="AP50" i="30" s="1"/>
  <c r="T53" i="30" s="1"/>
  <c r="AG53" i="30" s="1"/>
  <c r="AD18" i="30"/>
  <c r="Z18" i="30"/>
  <c r="V18" i="30"/>
  <c r="R18" i="30"/>
  <c r="N18" i="30"/>
  <c r="DG17" i="30"/>
  <c r="DG53" i="30" s="1"/>
  <c r="X59" i="30" s="1"/>
  <c r="AV59" i="30" s="1"/>
  <c r="DF17" i="30"/>
  <c r="DE17" i="30"/>
  <c r="DE53" i="30" s="1"/>
  <c r="T59" i="30" s="1"/>
  <c r="AR59" i="30" s="1"/>
  <c r="DD17" i="30"/>
  <c r="DD53" i="30" s="1"/>
  <c r="N59" i="30" s="1"/>
  <c r="AL59" i="30" s="1"/>
  <c r="CW17" i="30"/>
  <c r="CY17" i="30" s="1"/>
  <c r="CV17" i="30"/>
  <c r="CX17" i="30" s="1"/>
  <c r="CL17" i="30"/>
  <c r="CL18" i="30" s="1"/>
  <c r="CK17" i="30"/>
  <c r="CK18" i="30" s="1"/>
  <c r="CJ17" i="30"/>
  <c r="CJ18" i="30" s="1"/>
  <c r="CI17" i="30"/>
  <c r="CH17" i="30"/>
  <c r="CH18" i="30" s="1"/>
  <c r="AE17" i="30"/>
  <c r="AA17" i="30"/>
  <c r="W17" i="30"/>
  <c r="S17" i="30"/>
  <c r="O17" i="30"/>
  <c r="DG16" i="30"/>
  <c r="DG52" i="30" s="1"/>
  <c r="X58" i="30" s="1"/>
  <c r="DF16" i="30"/>
  <c r="DF52" i="30" s="1"/>
  <c r="V58" i="30" s="1"/>
  <c r="AT58" i="30" s="1"/>
  <c r="DE16" i="30"/>
  <c r="DE52" i="30" s="1"/>
  <c r="T58" i="30" s="1"/>
  <c r="AR58" i="30" s="1"/>
  <c r="DD16" i="30"/>
  <c r="DD52" i="30" s="1"/>
  <c r="N58" i="30" s="1"/>
  <c r="AL58" i="30" s="1"/>
  <c r="CY16" i="30"/>
  <c r="CX16" i="30"/>
  <c r="CZ16" i="30" s="1"/>
  <c r="CW16" i="30"/>
  <c r="CV16" i="30"/>
  <c r="CL16" i="30"/>
  <c r="CK16" i="30"/>
  <c r="CJ16" i="30"/>
  <c r="CP14" i="30" s="1"/>
  <c r="CI16" i="30"/>
  <c r="CH16" i="30"/>
  <c r="CP19" i="30" s="1"/>
  <c r="AD16" i="30"/>
  <c r="Z16" i="30"/>
  <c r="V16" i="30"/>
  <c r="R16" i="30"/>
  <c r="DA14" i="30" s="1"/>
  <c r="AI14" i="30" s="1"/>
  <c r="AM14" i="30" s="1"/>
  <c r="AM18" i="30" s="1"/>
  <c r="N16" i="30"/>
  <c r="DG15" i="30"/>
  <c r="DG51" i="30" s="1"/>
  <c r="DF15" i="30"/>
  <c r="DE15" i="30"/>
  <c r="DE51" i="30" s="1"/>
  <c r="T57" i="30" s="1"/>
  <c r="AR57" i="30" s="1"/>
  <c r="DD15" i="30"/>
  <c r="DD51" i="30" s="1"/>
  <c r="N57" i="30" s="1"/>
  <c r="AL57" i="30" s="1"/>
  <c r="CY15" i="30"/>
  <c r="CX15" i="30"/>
  <c r="CZ15" i="30" s="1"/>
  <c r="CW15" i="30"/>
  <c r="CV15" i="30"/>
  <c r="CT15" i="30"/>
  <c r="AD15" i="30"/>
  <c r="Z15" i="30"/>
  <c r="V15" i="30"/>
  <c r="R15" i="30"/>
  <c r="N15" i="30"/>
  <c r="DG14" i="30"/>
  <c r="DG50" i="30" s="1"/>
  <c r="DF14" i="30"/>
  <c r="DF50" i="30" s="1"/>
  <c r="V56" i="30" s="1"/>
  <c r="DE14" i="30"/>
  <c r="DE50" i="30" s="1"/>
  <c r="T56" i="30" s="1"/>
  <c r="DD14" i="30"/>
  <c r="DD50" i="30" s="1"/>
  <c r="N56" i="30" s="1"/>
  <c r="CW14" i="30"/>
  <c r="CY14" i="30" s="1"/>
  <c r="CV14" i="30"/>
  <c r="CX14" i="30" s="1"/>
  <c r="CQ14" i="30"/>
  <c r="AE14" i="30"/>
  <c r="AA14" i="30"/>
  <c r="W14" i="30"/>
  <c r="S14" i="30"/>
  <c r="O14" i="30"/>
  <c r="CK56" i="29"/>
  <c r="CJ56" i="29"/>
  <c r="CI56" i="29"/>
  <c r="CH56" i="29"/>
  <c r="CG56" i="29"/>
  <c r="CL56" i="29" s="1"/>
  <c r="DA45" i="29" s="1"/>
  <c r="CL55" i="29"/>
  <c r="CK55" i="29"/>
  <c r="CJ55" i="29"/>
  <c r="CI55" i="29"/>
  <c r="CH55" i="29"/>
  <c r="CG55" i="29"/>
  <c r="CL54" i="29"/>
  <c r="DA33" i="29" s="1"/>
  <c r="CK54" i="29"/>
  <c r="CJ54" i="29"/>
  <c r="CI54" i="29"/>
  <c r="CH54" i="29"/>
  <c r="CG54" i="29"/>
  <c r="CK53" i="29"/>
  <c r="CJ53" i="29"/>
  <c r="CI53" i="29"/>
  <c r="CH53" i="29"/>
  <c r="CG53" i="29"/>
  <c r="CL53" i="29" s="1"/>
  <c r="DA27" i="29" s="1"/>
  <c r="DG52" i="29"/>
  <c r="X58" i="29" s="1"/>
  <c r="CL52" i="29"/>
  <c r="DA21" i="29" s="1"/>
  <c r="CK52" i="29"/>
  <c r="CJ52" i="29"/>
  <c r="CI52" i="29"/>
  <c r="CH52" i="29"/>
  <c r="CG52" i="29"/>
  <c r="CK51" i="29"/>
  <c r="CJ51" i="29"/>
  <c r="CI51" i="29"/>
  <c r="CH51" i="29"/>
  <c r="CG51" i="29"/>
  <c r="CL51" i="29" s="1"/>
  <c r="DA15" i="29" s="1"/>
  <c r="DG49" i="29"/>
  <c r="DF49" i="29"/>
  <c r="DE49" i="29"/>
  <c r="DD49" i="29"/>
  <c r="CY49" i="29"/>
  <c r="CW49" i="29"/>
  <c r="CV49" i="29"/>
  <c r="CX49" i="29" s="1"/>
  <c r="CZ49" i="29" s="1"/>
  <c r="AD49" i="29"/>
  <c r="Z49" i="29"/>
  <c r="V49" i="29"/>
  <c r="R49" i="29"/>
  <c r="N49" i="29"/>
  <c r="DG48" i="29"/>
  <c r="DF48" i="29"/>
  <c r="DE48" i="29"/>
  <c r="DD48" i="29"/>
  <c r="CY48" i="29"/>
  <c r="CW48" i="29"/>
  <c r="CV48" i="29"/>
  <c r="CX48" i="29" s="1"/>
  <c r="CZ48" i="29" s="1"/>
  <c r="AK48" i="29"/>
  <c r="AP44" i="29" s="1"/>
  <c r="AD48" i="29"/>
  <c r="CK57" i="29" s="1"/>
  <c r="Z48" i="29"/>
  <c r="CJ57" i="29" s="1"/>
  <c r="V48" i="29"/>
  <c r="CI57" i="29" s="1"/>
  <c r="R48" i="29"/>
  <c r="CH57" i="29" s="1"/>
  <c r="N48" i="29"/>
  <c r="CG57" i="29" s="1"/>
  <c r="DG47" i="29"/>
  <c r="DF47" i="29"/>
  <c r="DE47" i="29"/>
  <c r="DE53" i="29" s="1"/>
  <c r="T59" i="29" s="1"/>
  <c r="AR59" i="29" s="1"/>
  <c r="DD47" i="29"/>
  <c r="CZ47" i="29"/>
  <c r="CY47" i="29"/>
  <c r="CX47" i="29"/>
  <c r="CW47" i="29"/>
  <c r="CV47" i="29"/>
  <c r="CP47" i="29"/>
  <c r="CL47" i="29"/>
  <c r="CL48" i="29" s="1"/>
  <c r="CK47" i="29"/>
  <c r="CK48" i="29" s="1"/>
  <c r="CJ47" i="29"/>
  <c r="CJ48" i="29" s="1"/>
  <c r="CI47" i="29"/>
  <c r="CI48" i="29" s="1"/>
  <c r="CH47" i="29"/>
  <c r="CH48" i="29" s="1"/>
  <c r="AE47" i="29"/>
  <c r="AA47" i="29"/>
  <c r="W47" i="29"/>
  <c r="S47" i="29"/>
  <c r="O47" i="29"/>
  <c r="DG46" i="29"/>
  <c r="DF46" i="29"/>
  <c r="DE46" i="29"/>
  <c r="DD46" i="29"/>
  <c r="CY46" i="29"/>
  <c r="CX46" i="29"/>
  <c r="CZ46" i="29" s="1"/>
  <c r="CW46" i="29"/>
  <c r="CV46" i="29"/>
  <c r="CL46" i="29"/>
  <c r="CK46" i="29"/>
  <c r="CJ46" i="29"/>
  <c r="CP44" i="29" s="1"/>
  <c r="CI46" i="29"/>
  <c r="CP49" i="29" s="1"/>
  <c r="CH46" i="29"/>
  <c r="CQ46" i="29" s="1"/>
  <c r="AD46" i="29"/>
  <c r="Z46" i="29"/>
  <c r="V46" i="29"/>
  <c r="R46" i="29"/>
  <c r="DA44" i="29" s="1"/>
  <c r="AI44" i="29" s="1"/>
  <c r="AM44" i="29" s="1"/>
  <c r="N46" i="29"/>
  <c r="DG45" i="29"/>
  <c r="DF45" i="29"/>
  <c r="DE45" i="29"/>
  <c r="DD45" i="29"/>
  <c r="CY45" i="29"/>
  <c r="CX45" i="29"/>
  <c r="CZ45" i="29" s="1"/>
  <c r="CW45" i="29"/>
  <c r="CV45" i="29"/>
  <c r="CT45" i="29"/>
  <c r="AD45" i="29"/>
  <c r="Z45" i="29"/>
  <c r="V45" i="29"/>
  <c r="R45" i="29"/>
  <c r="N45" i="29"/>
  <c r="DG44" i="29"/>
  <c r="DF44" i="29"/>
  <c r="DE44" i="29"/>
  <c r="DD44" i="29"/>
  <c r="CX44" i="29"/>
  <c r="CZ44" i="29" s="1"/>
  <c r="CW44" i="29"/>
  <c r="CY44" i="29" s="1"/>
  <c r="CV44" i="29"/>
  <c r="CR44" i="29"/>
  <c r="CR45" i="29" s="1"/>
  <c r="CQ44" i="29"/>
  <c r="AE44" i="29"/>
  <c r="AA44" i="29"/>
  <c r="W44" i="29"/>
  <c r="S44" i="29"/>
  <c r="O44" i="29"/>
  <c r="DG43" i="29"/>
  <c r="DF43" i="29"/>
  <c r="DE43" i="29"/>
  <c r="DD43" i="29"/>
  <c r="CX43" i="29"/>
  <c r="CW43" i="29"/>
  <c r="CY43" i="29" s="1"/>
  <c r="CV43" i="29"/>
  <c r="AD43" i="29"/>
  <c r="Z43" i="29"/>
  <c r="V43" i="29"/>
  <c r="R43" i="29"/>
  <c r="N43" i="29"/>
  <c r="CR38" i="29" s="1"/>
  <c r="CR39" i="29" s="1"/>
  <c r="AI40" i="29" s="1"/>
  <c r="AM40" i="29" s="1"/>
  <c r="DG42" i="29"/>
  <c r="DF42" i="29"/>
  <c r="DE42" i="29"/>
  <c r="DD42" i="29"/>
  <c r="CX42" i="29"/>
  <c r="CZ42" i="29" s="1"/>
  <c r="CW42" i="29"/>
  <c r="CY42" i="29" s="1"/>
  <c r="CV42" i="29"/>
  <c r="CJ42" i="29"/>
  <c r="CI42" i="29"/>
  <c r="AK42" i="29"/>
  <c r="AD42" i="29"/>
  <c r="Z42" i="29"/>
  <c r="V42" i="29"/>
  <c r="R42" i="29"/>
  <c r="N42" i="29"/>
  <c r="DG41" i="29"/>
  <c r="DF41" i="29"/>
  <c r="DE41" i="29"/>
  <c r="DD41" i="29"/>
  <c r="CW41" i="29"/>
  <c r="CY41" i="29" s="1"/>
  <c r="CV41" i="29"/>
  <c r="CX41" i="29" s="1"/>
  <c r="CZ41" i="29" s="1"/>
  <c r="CL41" i="29"/>
  <c r="CL42" i="29" s="1"/>
  <c r="CK41" i="29"/>
  <c r="CK42" i="29" s="1"/>
  <c r="CJ41" i="29"/>
  <c r="CI41" i="29"/>
  <c r="CH41" i="29"/>
  <c r="CH42" i="29" s="1"/>
  <c r="AE41" i="29"/>
  <c r="AA41" i="29"/>
  <c r="W41" i="29"/>
  <c r="S41" i="29"/>
  <c r="O41" i="29"/>
  <c r="DG40" i="29"/>
  <c r="DF40" i="29"/>
  <c r="DE40" i="29"/>
  <c r="DD40" i="29"/>
  <c r="CY40" i="29"/>
  <c r="CX40" i="29"/>
  <c r="CZ40" i="29" s="1"/>
  <c r="CW40" i="29"/>
  <c r="CV40" i="29"/>
  <c r="CP40" i="29"/>
  <c r="CL40" i="29"/>
  <c r="CQ38" i="29" s="1"/>
  <c r="CK40" i="29"/>
  <c r="CJ40" i="29"/>
  <c r="CI40" i="29"/>
  <c r="CP39" i="29" s="1"/>
  <c r="CH40" i="29"/>
  <c r="CQ41" i="29" s="1"/>
  <c r="AD40" i="29"/>
  <c r="Z40" i="29"/>
  <c r="DA38" i="29" s="1"/>
  <c r="AI38" i="29" s="1"/>
  <c r="AM38" i="29" s="1"/>
  <c r="AM42" i="29" s="1"/>
  <c r="V40" i="29"/>
  <c r="R40" i="29"/>
  <c r="N40" i="29"/>
  <c r="DG39" i="29"/>
  <c r="DF39" i="29"/>
  <c r="DE39" i="29"/>
  <c r="DD39" i="29"/>
  <c r="DA39" i="29"/>
  <c r="CY39" i="29"/>
  <c r="CX39" i="29"/>
  <c r="CZ39" i="29" s="1"/>
  <c r="CW39" i="29"/>
  <c r="CV39" i="29"/>
  <c r="CT39" i="29"/>
  <c r="CQ39" i="29"/>
  <c r="AD39" i="29"/>
  <c r="Z39" i="29"/>
  <c r="V39" i="29"/>
  <c r="R39" i="29"/>
  <c r="N39" i="29"/>
  <c r="DG38" i="29"/>
  <c r="DF38" i="29"/>
  <c r="DE38" i="29"/>
  <c r="DD38" i="29"/>
  <c r="CW38" i="29"/>
  <c r="CY38" i="29" s="1"/>
  <c r="CV38" i="29"/>
  <c r="CX38" i="29" s="1"/>
  <c r="AP38" i="29"/>
  <c r="AE38" i="29"/>
  <c r="AA38" i="29"/>
  <c r="W38" i="29"/>
  <c r="S38" i="29"/>
  <c r="O38" i="29"/>
  <c r="DG37" i="29"/>
  <c r="DF37" i="29"/>
  <c r="DE37" i="29"/>
  <c r="DD37" i="29"/>
  <c r="CX37" i="29"/>
  <c r="CW37" i="29"/>
  <c r="CY37" i="29" s="1"/>
  <c r="CZ37" i="29" s="1"/>
  <c r="CV37" i="29"/>
  <c r="AD37" i="29"/>
  <c r="Z37" i="29"/>
  <c r="CR32" i="29" s="1"/>
  <c r="CR33" i="29" s="1"/>
  <c r="AI34" i="29" s="1"/>
  <c r="AM34" i="29" s="1"/>
  <c r="V37" i="29"/>
  <c r="R37" i="29"/>
  <c r="N37" i="29"/>
  <c r="DG36" i="29"/>
  <c r="DF36" i="29"/>
  <c r="DE36" i="29"/>
  <c r="DD36" i="29"/>
  <c r="CX36" i="29"/>
  <c r="CW36" i="29"/>
  <c r="CY36" i="29" s="1"/>
  <c r="CZ36" i="29" s="1"/>
  <c r="CV36" i="29"/>
  <c r="CL36" i="29"/>
  <c r="CI36" i="29"/>
  <c r="AK36" i="29"/>
  <c r="AD36" i="29"/>
  <c r="Z36" i="29"/>
  <c r="V36" i="29"/>
  <c r="R36" i="29"/>
  <c r="N36" i="29"/>
  <c r="DG35" i="29"/>
  <c r="DF35" i="29"/>
  <c r="DE35" i="29"/>
  <c r="DD35" i="29"/>
  <c r="CY35" i="29"/>
  <c r="CW35" i="29"/>
  <c r="CV35" i="29"/>
  <c r="CX35" i="29" s="1"/>
  <c r="CZ35" i="29" s="1"/>
  <c r="CL35" i="29"/>
  <c r="CK35" i="29"/>
  <c r="CK36" i="29" s="1"/>
  <c r="CJ35" i="29"/>
  <c r="CJ36" i="29" s="1"/>
  <c r="CI35" i="29"/>
  <c r="CH35" i="29"/>
  <c r="CH36" i="29" s="1"/>
  <c r="AE35" i="29"/>
  <c r="AA35" i="29"/>
  <c r="W35" i="29"/>
  <c r="S35" i="29"/>
  <c r="O35" i="29"/>
  <c r="DG34" i="29"/>
  <c r="DF34" i="29"/>
  <c r="DE34" i="29"/>
  <c r="DD34" i="29"/>
  <c r="CW34" i="29"/>
  <c r="CY34" i="29" s="1"/>
  <c r="CV34" i="29"/>
  <c r="CX34" i="29" s="1"/>
  <c r="CL34" i="29"/>
  <c r="CK34" i="29"/>
  <c r="CJ34" i="29"/>
  <c r="CI34" i="29"/>
  <c r="CH34" i="29"/>
  <c r="CQ34" i="29" s="1"/>
  <c r="AD34" i="29"/>
  <c r="Z34" i="29"/>
  <c r="V34" i="29"/>
  <c r="R34" i="29"/>
  <c r="N34" i="29"/>
  <c r="DG33" i="29"/>
  <c r="DF33" i="29"/>
  <c r="DE33" i="29"/>
  <c r="DD33" i="29"/>
  <c r="CW33" i="29"/>
  <c r="CY33" i="29" s="1"/>
  <c r="CV33" i="29"/>
  <c r="CX33" i="29" s="1"/>
  <c r="CT33" i="29"/>
  <c r="AD33" i="29"/>
  <c r="Z33" i="29"/>
  <c r="V33" i="29"/>
  <c r="R33" i="29"/>
  <c r="N33" i="29"/>
  <c r="DG32" i="29"/>
  <c r="DF32" i="29"/>
  <c r="DE32" i="29"/>
  <c r="DD32" i="29"/>
  <c r="DA32" i="29"/>
  <c r="CY32" i="29"/>
  <c r="CW32" i="29"/>
  <c r="CV32" i="29"/>
  <c r="CX32" i="29" s="1"/>
  <c r="CZ32" i="29" s="1"/>
  <c r="AP32" i="29"/>
  <c r="AE32" i="29"/>
  <c r="AA32" i="29"/>
  <c r="W32" i="29"/>
  <c r="S32" i="29"/>
  <c r="O32" i="29"/>
  <c r="DG31" i="29"/>
  <c r="DF31" i="29"/>
  <c r="DE31" i="29"/>
  <c r="DD31" i="29"/>
  <c r="CW31" i="29"/>
  <c r="CY31" i="29" s="1"/>
  <c r="CV31" i="29"/>
  <c r="CX31" i="29" s="1"/>
  <c r="AD31" i="29"/>
  <c r="Z31" i="29"/>
  <c r="V31" i="29"/>
  <c r="R31" i="29"/>
  <c r="N31" i="29"/>
  <c r="DG30" i="29"/>
  <c r="DG54" i="29" s="1"/>
  <c r="X60" i="29" s="1"/>
  <c r="AV60" i="29" s="1"/>
  <c r="DF30" i="29"/>
  <c r="DE30" i="29"/>
  <c r="DD30" i="29"/>
  <c r="CW30" i="29"/>
  <c r="CY30" i="29" s="1"/>
  <c r="CV30" i="29"/>
  <c r="CX30" i="29" s="1"/>
  <c r="CZ30" i="29" s="1"/>
  <c r="CI30" i="29"/>
  <c r="CH30" i="29"/>
  <c r="AK30" i="29"/>
  <c r="AP26" i="29" s="1"/>
  <c r="AD30" i="29"/>
  <c r="Z30" i="29"/>
  <c r="V30" i="29"/>
  <c r="R30" i="29"/>
  <c r="N30" i="29"/>
  <c r="DG29" i="29"/>
  <c r="DF29" i="29"/>
  <c r="DE29" i="29"/>
  <c r="DD29" i="29"/>
  <c r="CY29" i="29"/>
  <c r="CW29" i="29"/>
  <c r="CV29" i="29"/>
  <c r="CX29" i="29" s="1"/>
  <c r="CZ29" i="29" s="1"/>
  <c r="CQ29" i="29"/>
  <c r="CL29" i="29"/>
  <c r="CL30" i="29" s="1"/>
  <c r="CK29" i="29"/>
  <c r="CK30" i="29" s="1"/>
  <c r="CJ29" i="29"/>
  <c r="CJ30" i="29" s="1"/>
  <c r="CI29" i="29"/>
  <c r="CH29" i="29"/>
  <c r="AE29" i="29"/>
  <c r="AA29" i="29"/>
  <c r="W29" i="29"/>
  <c r="S29" i="29"/>
  <c r="O29" i="29"/>
  <c r="DG28" i="29"/>
  <c r="DF28" i="29"/>
  <c r="DE28" i="29"/>
  <c r="DD28" i="29"/>
  <c r="CZ28" i="29"/>
  <c r="CY28" i="29"/>
  <c r="CX28" i="29"/>
  <c r="CW28" i="29"/>
  <c r="CV28" i="29"/>
  <c r="CL28" i="29"/>
  <c r="CK28" i="29"/>
  <c r="CQ26" i="29" s="1"/>
  <c r="CJ28" i="29"/>
  <c r="CQ30" i="29" s="1"/>
  <c r="CI28" i="29"/>
  <c r="CQ31" i="29" s="1"/>
  <c r="CH28" i="29"/>
  <c r="CP31" i="29" s="1"/>
  <c r="AD28" i="29"/>
  <c r="Z28" i="29"/>
  <c r="V28" i="29"/>
  <c r="R28" i="29"/>
  <c r="DA26" i="29" s="1"/>
  <c r="AI26" i="29" s="1"/>
  <c r="AM26" i="29" s="1"/>
  <c r="N28" i="29"/>
  <c r="DG27" i="29"/>
  <c r="DF27" i="29"/>
  <c r="DE27" i="29"/>
  <c r="DD27" i="29"/>
  <c r="CZ27" i="29"/>
  <c r="CY27" i="29"/>
  <c r="CX27" i="29"/>
  <c r="CW27" i="29"/>
  <c r="CV27" i="29"/>
  <c r="CT27" i="29"/>
  <c r="CP27" i="29"/>
  <c r="AD27" i="29"/>
  <c r="Z27" i="29"/>
  <c r="V27" i="29"/>
  <c r="R27" i="29"/>
  <c r="N27" i="29"/>
  <c r="DG26" i="29"/>
  <c r="DF26" i="29"/>
  <c r="DE26" i="29"/>
  <c r="DD26" i="29"/>
  <c r="CY26" i="29"/>
  <c r="CW26" i="29"/>
  <c r="CV26" i="29"/>
  <c r="CX26" i="29" s="1"/>
  <c r="CZ26" i="29" s="1"/>
  <c r="CR26" i="29"/>
  <c r="CR27" i="29" s="1"/>
  <c r="AI28" i="29" s="1"/>
  <c r="AM28" i="29" s="1"/>
  <c r="AE26" i="29"/>
  <c r="AA26" i="29"/>
  <c r="W26" i="29"/>
  <c r="S26" i="29"/>
  <c r="O26" i="29"/>
  <c r="DG25" i="29"/>
  <c r="DF25" i="29"/>
  <c r="DE25" i="29"/>
  <c r="DD25" i="29"/>
  <c r="CY25" i="29"/>
  <c r="CX25" i="29"/>
  <c r="CZ25" i="29" s="1"/>
  <c r="CW25" i="29"/>
  <c r="CV25" i="29"/>
  <c r="AD25" i="29"/>
  <c r="Z25" i="29"/>
  <c r="V25" i="29"/>
  <c r="R25" i="29"/>
  <c r="CR20" i="29" s="1"/>
  <c r="N25" i="29"/>
  <c r="DG24" i="29"/>
  <c r="DF24" i="29"/>
  <c r="DE24" i="29"/>
  <c r="DD24" i="29"/>
  <c r="CY24" i="29"/>
  <c r="CX24" i="29"/>
  <c r="CZ24" i="29" s="1"/>
  <c r="CW24" i="29"/>
  <c r="CV24" i="29"/>
  <c r="CK24" i="29"/>
  <c r="CJ24" i="29"/>
  <c r="AK24" i="29"/>
  <c r="AP20" i="29" s="1"/>
  <c r="AD24" i="29"/>
  <c r="Z24" i="29"/>
  <c r="V24" i="29"/>
  <c r="R24" i="29"/>
  <c r="N24" i="29"/>
  <c r="DG23" i="29"/>
  <c r="DF23" i="29"/>
  <c r="DE23" i="29"/>
  <c r="DD23" i="29"/>
  <c r="CX23" i="29"/>
  <c r="CW23" i="29"/>
  <c r="CY23" i="29" s="1"/>
  <c r="CV23" i="29"/>
  <c r="CL23" i="29"/>
  <c r="CL24" i="29" s="1"/>
  <c r="CK23" i="29"/>
  <c r="CJ23" i="29"/>
  <c r="CI23" i="29"/>
  <c r="CI24" i="29" s="1"/>
  <c r="CH23" i="29"/>
  <c r="CH24" i="29" s="1"/>
  <c r="AE23" i="29"/>
  <c r="AA23" i="29"/>
  <c r="W23" i="29"/>
  <c r="S23" i="29"/>
  <c r="O23" i="29"/>
  <c r="DG22" i="29"/>
  <c r="DF22" i="29"/>
  <c r="DE22" i="29"/>
  <c r="DD22" i="29"/>
  <c r="CY22" i="29"/>
  <c r="CX22" i="29"/>
  <c r="CZ22" i="29" s="1"/>
  <c r="CW22" i="29"/>
  <c r="CV22" i="29"/>
  <c r="CQ22" i="29"/>
  <c r="CL22" i="29"/>
  <c r="CK22" i="29"/>
  <c r="CJ22" i="29"/>
  <c r="CI22" i="29"/>
  <c r="CP22" i="29" s="1"/>
  <c r="CH22" i="29"/>
  <c r="CQ25" i="29" s="1"/>
  <c r="AD22" i="29"/>
  <c r="Z22" i="29"/>
  <c r="V22" i="29"/>
  <c r="R22" i="29"/>
  <c r="N22" i="29"/>
  <c r="DG21" i="29"/>
  <c r="DF21" i="29"/>
  <c r="DE21" i="29"/>
  <c r="DE51" i="29" s="1"/>
  <c r="T57" i="29" s="1"/>
  <c r="AR57" i="29" s="1"/>
  <c r="DD21" i="29"/>
  <c r="CY21" i="29"/>
  <c r="CX21" i="29"/>
  <c r="CZ21" i="29" s="1"/>
  <c r="CW21" i="29"/>
  <c r="CV21" i="29"/>
  <c r="CT21" i="29"/>
  <c r="AD21" i="29"/>
  <c r="Z21" i="29"/>
  <c r="V21" i="29"/>
  <c r="R21" i="29"/>
  <c r="N21" i="29"/>
  <c r="DG20" i="29"/>
  <c r="DF20" i="29"/>
  <c r="DE20" i="29"/>
  <c r="DD20" i="29"/>
  <c r="DA20" i="29"/>
  <c r="CX20" i="29"/>
  <c r="CW20" i="29"/>
  <c r="CY20" i="29" s="1"/>
  <c r="CV20" i="29"/>
  <c r="CP20" i="29"/>
  <c r="AE20" i="29"/>
  <c r="AA20" i="29"/>
  <c r="W20" i="29"/>
  <c r="S20" i="29"/>
  <c r="O20" i="29"/>
  <c r="DG19" i="29"/>
  <c r="DG55" i="29" s="1"/>
  <c r="DF19" i="29"/>
  <c r="DF55" i="29" s="1"/>
  <c r="DE19" i="29"/>
  <c r="DE55" i="29" s="1"/>
  <c r="T61" i="29" s="1"/>
  <c r="AR61" i="29" s="1"/>
  <c r="DD19" i="29"/>
  <c r="DD55" i="29" s="1"/>
  <c r="N61" i="29" s="1"/>
  <c r="AL61" i="29" s="1"/>
  <c r="CX19" i="29"/>
  <c r="CW19" i="29"/>
  <c r="CY19" i="29" s="1"/>
  <c r="CV19" i="29"/>
  <c r="AD19" i="29"/>
  <c r="Z19" i="29"/>
  <c r="V19" i="29"/>
  <c r="R19" i="29"/>
  <c r="N19" i="29"/>
  <c r="CR14" i="29" s="1"/>
  <c r="CR15" i="29" s="1"/>
  <c r="AI16" i="29" s="1"/>
  <c r="AM16" i="29" s="1"/>
  <c r="DG18" i="29"/>
  <c r="DF18" i="29"/>
  <c r="DF54" i="29" s="1"/>
  <c r="DE18" i="29"/>
  <c r="DE54" i="29" s="1"/>
  <c r="T60" i="29" s="1"/>
  <c r="AR60" i="29" s="1"/>
  <c r="DD18" i="29"/>
  <c r="DD54" i="29" s="1"/>
  <c r="N60" i="29" s="1"/>
  <c r="AL60" i="29" s="1"/>
  <c r="CX18" i="29"/>
  <c r="CZ18" i="29" s="1"/>
  <c r="CZ54" i="29" s="1"/>
  <c r="E60" i="29" s="1"/>
  <c r="CW18" i="29"/>
  <c r="CY18" i="29" s="1"/>
  <c r="CV18" i="29"/>
  <c r="CI18" i="29"/>
  <c r="CH18" i="29"/>
  <c r="AK18" i="29"/>
  <c r="AK50" i="29" s="1"/>
  <c r="R53" i="29" s="1"/>
  <c r="AE53" i="29" s="1"/>
  <c r="AD18" i="29"/>
  <c r="Z18" i="29"/>
  <c r="V18" i="29"/>
  <c r="R18" i="29"/>
  <c r="N18" i="29"/>
  <c r="DG17" i="29"/>
  <c r="DG53" i="29" s="1"/>
  <c r="X59" i="29" s="1"/>
  <c r="AV59" i="29" s="1"/>
  <c r="DF17" i="29"/>
  <c r="DF53" i="29" s="1"/>
  <c r="V59" i="29" s="1"/>
  <c r="AT59" i="29" s="1"/>
  <c r="DE17" i="29"/>
  <c r="DD17" i="29"/>
  <c r="DD53" i="29" s="1"/>
  <c r="N59" i="29" s="1"/>
  <c r="AL59" i="29" s="1"/>
  <c r="CW17" i="29"/>
  <c r="CY17" i="29" s="1"/>
  <c r="CV17" i="29"/>
  <c r="CX17" i="29" s="1"/>
  <c r="CZ17" i="29" s="1"/>
  <c r="CL17" i="29"/>
  <c r="CL18" i="29" s="1"/>
  <c r="CK17" i="29"/>
  <c r="CK18" i="29" s="1"/>
  <c r="CJ17" i="29"/>
  <c r="CJ18" i="29" s="1"/>
  <c r="CI17" i="29"/>
  <c r="CH17" i="29"/>
  <c r="AE17" i="29"/>
  <c r="AA17" i="29"/>
  <c r="W17" i="29"/>
  <c r="S17" i="29"/>
  <c r="O17" i="29"/>
  <c r="DG16" i="29"/>
  <c r="DF16" i="29"/>
  <c r="DF52" i="29" s="1"/>
  <c r="V58" i="29" s="1"/>
  <c r="AT58" i="29" s="1"/>
  <c r="DE16" i="29"/>
  <c r="DE52" i="29" s="1"/>
  <c r="T58" i="29" s="1"/>
  <c r="AR58" i="29" s="1"/>
  <c r="DD16" i="29"/>
  <c r="DD52" i="29" s="1"/>
  <c r="N58" i="29" s="1"/>
  <c r="AL58" i="29" s="1"/>
  <c r="CX16" i="29"/>
  <c r="CW16" i="29"/>
  <c r="CY16" i="29" s="1"/>
  <c r="CV16" i="29"/>
  <c r="CL16" i="29"/>
  <c r="CK16" i="29"/>
  <c r="CJ16" i="29"/>
  <c r="CI16" i="29"/>
  <c r="CP19" i="29" s="1"/>
  <c r="CH16" i="29"/>
  <c r="CQ16" i="29" s="1"/>
  <c r="AD16" i="29"/>
  <c r="Z16" i="29"/>
  <c r="V16" i="29"/>
  <c r="R16" i="29"/>
  <c r="N16" i="29"/>
  <c r="DG15" i="29"/>
  <c r="DG51" i="29" s="1"/>
  <c r="DF15" i="29"/>
  <c r="DF51" i="29" s="1"/>
  <c r="V57" i="29" s="1"/>
  <c r="AT57" i="29" s="1"/>
  <c r="DE15" i="29"/>
  <c r="DD15" i="29"/>
  <c r="DD51" i="29" s="1"/>
  <c r="N57" i="29" s="1"/>
  <c r="AL57" i="29" s="1"/>
  <c r="CX15" i="29"/>
  <c r="CZ15" i="29" s="1"/>
  <c r="CW15" i="29"/>
  <c r="CY15" i="29" s="1"/>
  <c r="CV15" i="29"/>
  <c r="CT15" i="29"/>
  <c r="AD15" i="29"/>
  <c r="Z15" i="29"/>
  <c r="V15" i="29"/>
  <c r="R15" i="29"/>
  <c r="N15" i="29"/>
  <c r="DG14" i="29"/>
  <c r="DG50" i="29" s="1"/>
  <c r="DF14" i="29"/>
  <c r="DF50" i="29" s="1"/>
  <c r="V56" i="29" s="1"/>
  <c r="DE14" i="29"/>
  <c r="DE50" i="29" s="1"/>
  <c r="T56" i="29" s="1"/>
  <c r="DD14" i="29"/>
  <c r="DD50" i="29" s="1"/>
  <c r="N56" i="29" s="1"/>
  <c r="DA14" i="29"/>
  <c r="AI14" i="29" s="1"/>
  <c r="AM14" i="29" s="1"/>
  <c r="AM18" i="29" s="1"/>
  <c r="CW14" i="29"/>
  <c r="CY14" i="29" s="1"/>
  <c r="CV14" i="29"/>
  <c r="CX14" i="29" s="1"/>
  <c r="CP14" i="29"/>
  <c r="AP14" i="29"/>
  <c r="AE14" i="29"/>
  <c r="AA14" i="29"/>
  <c r="W14" i="29"/>
  <c r="S14" i="29"/>
  <c r="O14" i="29"/>
  <c r="V62" i="30" l="1"/>
  <c r="AT62" i="30" s="1"/>
  <c r="AT56" i="30"/>
  <c r="X62" i="30"/>
  <c r="AV62" i="30" s="1"/>
  <c r="AV58" i="30"/>
  <c r="CZ47" i="30"/>
  <c r="CZ18" i="30"/>
  <c r="AI26" i="30"/>
  <c r="AM26" i="30" s="1"/>
  <c r="AM30" i="30" s="1"/>
  <c r="AM50" i="30" s="1"/>
  <c r="AM48" i="30"/>
  <c r="CZ14" i="30"/>
  <c r="CZ50" i="30" s="1"/>
  <c r="E56" i="30" s="1"/>
  <c r="CZ52" i="30"/>
  <c r="E58" i="30" s="1"/>
  <c r="CZ17" i="30"/>
  <c r="CZ30" i="30"/>
  <c r="CZ33" i="30"/>
  <c r="CZ51" i="30" s="1"/>
  <c r="E57" i="30" s="1"/>
  <c r="CZ41" i="30"/>
  <c r="AL56" i="30"/>
  <c r="AL62" i="30" s="1"/>
  <c r="N62" i="30"/>
  <c r="T62" i="30"/>
  <c r="AR62" i="30" s="1"/>
  <c r="AR56" i="30"/>
  <c r="CZ19" i="30"/>
  <c r="CZ55" i="30" s="1"/>
  <c r="E61" i="30" s="1"/>
  <c r="CZ31" i="30"/>
  <c r="AI32" i="30"/>
  <c r="AM32" i="30" s="1"/>
  <c r="AM36" i="30" s="1"/>
  <c r="CL57" i="30"/>
  <c r="CP15" i="30"/>
  <c r="CQ17" i="30"/>
  <c r="CP28" i="30"/>
  <c r="CQ32" i="30"/>
  <c r="CP35" i="30"/>
  <c r="CQ36" i="30"/>
  <c r="CQ37" i="30"/>
  <c r="CQ45" i="30"/>
  <c r="AK50" i="30"/>
  <c r="R53" i="30" s="1"/>
  <c r="AE53" i="30" s="1"/>
  <c r="CQ15" i="30"/>
  <c r="CP20" i="30"/>
  <c r="CP50" i="30" s="1"/>
  <c r="CR50" i="30" s="1"/>
  <c r="H56" i="30" s="1"/>
  <c r="CP24" i="30"/>
  <c r="CP25" i="30"/>
  <c r="CP55" i="30" s="1"/>
  <c r="CQ28" i="30"/>
  <c r="CP33" i="30"/>
  <c r="CQ35" i="30"/>
  <c r="CP46" i="30"/>
  <c r="CP16" i="30"/>
  <c r="CP23" i="30"/>
  <c r="CQ24" i="30"/>
  <c r="CQ25" i="30"/>
  <c r="CP42" i="30"/>
  <c r="CP43" i="30"/>
  <c r="CQ46" i="30"/>
  <c r="CQ19" i="30"/>
  <c r="CQ16" i="30"/>
  <c r="CP21" i="30"/>
  <c r="CP34" i="30"/>
  <c r="CQ38" i="30"/>
  <c r="CQ50" i="30" s="1"/>
  <c r="CP41" i="30"/>
  <c r="CQ42" i="30"/>
  <c r="CQ43" i="30"/>
  <c r="CQ21" i="30"/>
  <c r="CP26" i="30"/>
  <c r="CP30" i="30"/>
  <c r="CQ18" i="30"/>
  <c r="CP22" i="30"/>
  <c r="CQ26" i="30"/>
  <c r="CP29" i="30"/>
  <c r="CQ30" i="30"/>
  <c r="CP44" i="30"/>
  <c r="CP48" i="30"/>
  <c r="CP49" i="30"/>
  <c r="CP17" i="30"/>
  <c r="CP18" i="30"/>
  <c r="CP54" i="30" s="1"/>
  <c r="CP47" i="30"/>
  <c r="CQ48" i="30"/>
  <c r="V62" i="29"/>
  <c r="AT62" i="29" s="1"/>
  <c r="AT56" i="29"/>
  <c r="AM48" i="29"/>
  <c r="AP50" i="29"/>
  <c r="T53" i="29" s="1"/>
  <c r="AG53" i="29" s="1"/>
  <c r="AI46" i="29"/>
  <c r="AM46" i="29" s="1"/>
  <c r="AV58" i="29"/>
  <c r="X62" i="29"/>
  <c r="AV62" i="29" s="1"/>
  <c r="CP50" i="29"/>
  <c r="AC60" i="29"/>
  <c r="CZ14" i="29"/>
  <c r="CZ16" i="29"/>
  <c r="CZ20" i="29"/>
  <c r="CR21" i="29"/>
  <c r="AI22" i="29" s="1"/>
  <c r="AM22" i="29" s="1"/>
  <c r="AI20" i="29"/>
  <c r="AM20" i="29" s="1"/>
  <c r="AI32" i="29"/>
  <c r="AM32" i="29" s="1"/>
  <c r="AM36" i="29" s="1"/>
  <c r="CZ31" i="29"/>
  <c r="CL57" i="29"/>
  <c r="CZ43" i="29"/>
  <c r="N62" i="29"/>
  <c r="AL56" i="29"/>
  <c r="AL62" i="29" s="1"/>
  <c r="CZ19" i="29"/>
  <c r="CZ23" i="29"/>
  <c r="CZ53" i="29" s="1"/>
  <c r="E59" i="29" s="1"/>
  <c r="AM30" i="29"/>
  <c r="T62" i="29"/>
  <c r="AR62" i="29" s="1"/>
  <c r="AR56" i="29"/>
  <c r="CZ33" i="29"/>
  <c r="CZ51" i="29" s="1"/>
  <c r="E57" i="29" s="1"/>
  <c r="CZ34" i="29"/>
  <c r="CZ38" i="29"/>
  <c r="CP18" i="29"/>
  <c r="CQ48" i="29"/>
  <c r="CQ14" i="29"/>
  <c r="CP17" i="29"/>
  <c r="CQ18" i="29"/>
  <c r="CQ19" i="29"/>
  <c r="CQ55" i="29" s="1"/>
  <c r="CQ27" i="29"/>
  <c r="CP32" i="29"/>
  <c r="CP36" i="29"/>
  <c r="CP37" i="29"/>
  <c r="CQ40" i="29"/>
  <c r="CP45" i="29"/>
  <c r="CQ47" i="29"/>
  <c r="CQ49" i="29"/>
  <c r="CP15" i="29"/>
  <c r="CQ17" i="29"/>
  <c r="CP28" i="29"/>
  <c r="CQ32" i="29"/>
  <c r="CP35" i="29"/>
  <c r="CQ36" i="29"/>
  <c r="CQ37" i="29"/>
  <c r="CQ45" i="29"/>
  <c r="CQ15" i="29"/>
  <c r="CP24" i="29"/>
  <c r="CP25" i="29"/>
  <c r="CP55" i="29" s="1"/>
  <c r="CR55" i="29" s="1"/>
  <c r="H61" i="29" s="1"/>
  <c r="AF61" i="29" s="1"/>
  <c r="CQ28" i="29"/>
  <c r="CQ52" i="29" s="1"/>
  <c r="CP33" i="29"/>
  <c r="CQ35" i="29"/>
  <c r="CP46" i="29"/>
  <c r="CP16" i="29"/>
  <c r="CP52" i="29" s="1"/>
  <c r="CQ20" i="29"/>
  <c r="CP23" i="29"/>
  <c r="CQ24" i="29"/>
  <c r="CQ33" i="29"/>
  <c r="CP38" i="29"/>
  <c r="CP42" i="29"/>
  <c r="CP43" i="29"/>
  <c r="CP21" i="29"/>
  <c r="CQ23" i="29"/>
  <c r="CP34" i="29"/>
  <c r="CP41" i="29"/>
  <c r="CQ42" i="29"/>
  <c r="CQ43" i="29"/>
  <c r="CQ21" i="29"/>
  <c r="CP26" i="29"/>
  <c r="CP30" i="29"/>
  <c r="CP29" i="29"/>
  <c r="CP48" i="29"/>
  <c r="AF56" i="30" l="1"/>
  <c r="AC57" i="30"/>
  <c r="AC61" i="30"/>
  <c r="CQ54" i="30"/>
  <c r="CR54" i="30" s="1"/>
  <c r="H60" i="30" s="1"/>
  <c r="AF60" i="30" s="1"/>
  <c r="CZ53" i="30"/>
  <c r="E59" i="30" s="1"/>
  <c r="E62" i="30" s="1"/>
  <c r="CP53" i="30"/>
  <c r="CR53" i="30" s="1"/>
  <c r="H59" i="30" s="1"/>
  <c r="AF59" i="30" s="1"/>
  <c r="CQ52" i="30"/>
  <c r="CP52" i="30"/>
  <c r="CR52" i="30" s="1"/>
  <c r="H58" i="30" s="1"/>
  <c r="AF58" i="30" s="1"/>
  <c r="CQ51" i="30"/>
  <c r="CQ53" i="30"/>
  <c r="AC58" i="30"/>
  <c r="CQ55" i="30"/>
  <c r="CR55" i="30" s="1"/>
  <c r="H61" i="30" s="1"/>
  <c r="CP51" i="30"/>
  <c r="CR51" i="30" s="1"/>
  <c r="H57" i="30" s="1"/>
  <c r="AF57" i="30" s="1"/>
  <c r="K56" i="30"/>
  <c r="AC56" i="30"/>
  <c r="CZ54" i="30"/>
  <c r="E60" i="30" s="1"/>
  <c r="AC57" i="29"/>
  <c r="AC59" i="29"/>
  <c r="K59" i="29"/>
  <c r="CR52" i="29"/>
  <c r="H58" i="29" s="1"/>
  <c r="AF58" i="29" s="1"/>
  <c r="CQ54" i="29"/>
  <c r="CZ52" i="29"/>
  <c r="E58" i="29" s="1"/>
  <c r="CP53" i="29"/>
  <c r="CR53" i="29" s="1"/>
  <c r="H59" i="29" s="1"/>
  <c r="AF59" i="29" s="1"/>
  <c r="CZ50" i="29"/>
  <c r="E56" i="29" s="1"/>
  <c r="CQ50" i="29"/>
  <c r="CR50" i="29" s="1"/>
  <c r="H56" i="29" s="1"/>
  <c r="CP54" i="29"/>
  <c r="CR54" i="29" s="1"/>
  <c r="H60" i="29" s="1"/>
  <c r="CZ55" i="29"/>
  <c r="E61" i="29" s="1"/>
  <c r="AM24" i="29"/>
  <c r="AM50" i="29" s="1"/>
  <c r="CQ53" i="29"/>
  <c r="CQ51" i="29"/>
  <c r="CP51" i="29"/>
  <c r="CR51" i="29" s="1"/>
  <c r="H57" i="29" s="1"/>
  <c r="AF57" i="29" s="1"/>
  <c r="AF61" i="30" l="1"/>
  <c r="AF62" i="30" s="1"/>
  <c r="K61" i="30"/>
  <c r="AC60" i="30"/>
  <c r="K60" i="30"/>
  <c r="K57" i="30"/>
  <c r="AC62" i="30"/>
  <c r="AI56" i="30"/>
  <c r="Q56" i="30"/>
  <c r="K59" i="30"/>
  <c r="K62" i="30" s="1"/>
  <c r="AC59" i="30"/>
  <c r="H62" i="30"/>
  <c r="K58" i="30"/>
  <c r="AF56" i="29"/>
  <c r="H62" i="29"/>
  <c r="Q59" i="29"/>
  <c r="AI59" i="29"/>
  <c r="AO59" i="29" s="1"/>
  <c r="K57" i="29"/>
  <c r="AC58" i="29"/>
  <c r="K58" i="29"/>
  <c r="AC56" i="29"/>
  <c r="AC62" i="29" s="1"/>
  <c r="E62" i="29"/>
  <c r="K56" i="29"/>
  <c r="AF60" i="29"/>
  <c r="K60" i="29"/>
  <c r="K61" i="29"/>
  <c r="AC61" i="29"/>
  <c r="AO56" i="30" l="1"/>
  <c r="AO62" i="30" s="1"/>
  <c r="Q57" i="30"/>
  <c r="AI57" i="30"/>
  <c r="AO57" i="30" s="1"/>
  <c r="Q61" i="30"/>
  <c r="AI61" i="30"/>
  <c r="AO61" i="30" s="1"/>
  <c r="AI59" i="30"/>
  <c r="AO59" i="30" s="1"/>
  <c r="Q59" i="30"/>
  <c r="AI58" i="30"/>
  <c r="AO58" i="30" s="1"/>
  <c r="Q58" i="30"/>
  <c r="Q62" i="30" s="1"/>
  <c r="AI60" i="30"/>
  <c r="AO60" i="30" s="1"/>
  <c r="Q60" i="30"/>
  <c r="Q60" i="29"/>
  <c r="AI60" i="29"/>
  <c r="AO60" i="29" s="1"/>
  <c r="Q58" i="29"/>
  <c r="AI58" i="29"/>
  <c r="AO58" i="29" s="1"/>
  <c r="K62" i="29"/>
  <c r="Q56" i="29"/>
  <c r="AI56" i="29"/>
  <c r="AI61" i="29"/>
  <c r="AO61" i="29" s="1"/>
  <c r="Q61" i="29"/>
  <c r="Q57" i="29"/>
  <c r="AI57" i="29"/>
  <c r="AO57" i="29" s="1"/>
  <c r="AF62" i="29"/>
  <c r="AI62" i="30" l="1"/>
  <c r="AI62" i="29"/>
  <c r="AO56" i="29"/>
  <c r="AO62" i="29" s="1"/>
  <c r="Q62" i="29"/>
  <c r="M41" i="10" l="1"/>
  <c r="L14" i="3"/>
  <c r="M40" i="10"/>
  <c r="L13" i="3"/>
  <c r="M39" i="10"/>
  <c r="M28" i="10"/>
  <c r="M38" i="10"/>
  <c r="M27" i="10"/>
  <c r="L14" i="19"/>
  <c r="L13" i="19"/>
  <c r="L12" i="19"/>
  <c r="L11" i="19"/>
  <c r="L10" i="19"/>
  <c r="L9" i="19"/>
  <c r="L8" i="19"/>
  <c r="L7" i="19"/>
  <c r="X30" i="4" l="1"/>
  <c r="I54" i="12"/>
  <c r="H54" i="12"/>
  <c r="G54" i="12"/>
  <c r="F54" i="12"/>
  <c r="E54" i="12"/>
  <c r="D54" i="12"/>
  <c r="I53" i="12"/>
  <c r="H53" i="12"/>
  <c r="G53" i="12"/>
  <c r="F53" i="12"/>
  <c r="E53" i="12"/>
  <c r="D53" i="12"/>
  <c r="I52" i="12"/>
  <c r="H52" i="12"/>
  <c r="G52" i="12"/>
  <c r="F52" i="12"/>
  <c r="J52" i="12" s="1"/>
  <c r="E52" i="12"/>
  <c r="D52" i="12"/>
  <c r="I51" i="12"/>
  <c r="H51" i="12"/>
  <c r="G51" i="12"/>
  <c r="F51" i="12"/>
  <c r="E51" i="12"/>
  <c r="D51" i="12"/>
  <c r="I50" i="12"/>
  <c r="H50" i="12"/>
  <c r="G50" i="12"/>
  <c r="F50" i="12"/>
  <c r="E50" i="12"/>
  <c r="D50" i="12"/>
  <c r="I49" i="12"/>
  <c r="H49" i="12"/>
  <c r="G49" i="12"/>
  <c r="F49" i="12"/>
  <c r="E49" i="12"/>
  <c r="D49" i="12"/>
  <c r="I48" i="12"/>
  <c r="H48" i="12"/>
  <c r="G48" i="12"/>
  <c r="F48" i="12"/>
  <c r="E48" i="12"/>
  <c r="D48" i="12"/>
  <c r="I47" i="12"/>
  <c r="H47" i="12"/>
  <c r="G47" i="12"/>
  <c r="F47" i="12"/>
  <c r="E47" i="12"/>
  <c r="D47" i="12"/>
  <c r="I46" i="12"/>
  <c r="H46" i="12"/>
  <c r="G46" i="12"/>
  <c r="F46" i="12"/>
  <c r="E46" i="12"/>
  <c r="D46" i="12"/>
  <c r="I45" i="12"/>
  <c r="H45" i="12"/>
  <c r="G45" i="12"/>
  <c r="F45" i="12"/>
  <c r="E45" i="12"/>
  <c r="D45" i="12"/>
  <c r="I44" i="12"/>
  <c r="H44" i="12"/>
  <c r="G44" i="12"/>
  <c r="G55" i="12" s="1"/>
  <c r="F44" i="12"/>
  <c r="E44" i="12"/>
  <c r="D44" i="12"/>
  <c r="J44" i="12" s="1"/>
  <c r="I41" i="12"/>
  <c r="H41" i="12"/>
  <c r="G41" i="12"/>
  <c r="F41" i="12"/>
  <c r="E41" i="12"/>
  <c r="D41" i="12"/>
  <c r="J40" i="12"/>
  <c r="J39" i="12"/>
  <c r="J38" i="12"/>
  <c r="J37" i="12"/>
  <c r="J36" i="12"/>
  <c r="J35" i="12"/>
  <c r="J34" i="12"/>
  <c r="J33" i="12"/>
  <c r="J32" i="12"/>
  <c r="J31" i="12"/>
  <c r="J30" i="12"/>
  <c r="J41" i="12" s="1"/>
  <c r="I27" i="12"/>
  <c r="H27" i="12"/>
  <c r="G27" i="12"/>
  <c r="F27" i="12"/>
  <c r="E27" i="12"/>
  <c r="D27" i="12"/>
  <c r="J26" i="12"/>
  <c r="J25" i="12"/>
  <c r="J24" i="12"/>
  <c r="J23" i="12"/>
  <c r="J22" i="12"/>
  <c r="J21" i="12"/>
  <c r="J20" i="12"/>
  <c r="J19" i="12"/>
  <c r="J18" i="12"/>
  <c r="J17" i="12"/>
  <c r="J16" i="12"/>
  <c r="S54" i="12"/>
  <c r="R54" i="12"/>
  <c r="Q54" i="12"/>
  <c r="P54" i="12"/>
  <c r="O54" i="12"/>
  <c r="N54" i="12"/>
  <c r="S53" i="12"/>
  <c r="R53" i="12"/>
  <c r="Q53" i="12"/>
  <c r="P53" i="12"/>
  <c r="O53" i="12"/>
  <c r="T53" i="12" s="1"/>
  <c r="N53" i="12"/>
  <c r="S52" i="12"/>
  <c r="R52" i="12"/>
  <c r="Q52" i="12"/>
  <c r="P52" i="12"/>
  <c r="O52" i="12"/>
  <c r="N52" i="12"/>
  <c r="S51" i="12"/>
  <c r="R51" i="12"/>
  <c r="Q51" i="12"/>
  <c r="P51" i="12"/>
  <c r="O51" i="12"/>
  <c r="N51" i="12"/>
  <c r="S50" i="12"/>
  <c r="R50" i="12"/>
  <c r="Q50" i="12"/>
  <c r="P50" i="12"/>
  <c r="O50" i="12"/>
  <c r="N50" i="12"/>
  <c r="S49" i="12"/>
  <c r="R49" i="12"/>
  <c r="Q49" i="12"/>
  <c r="P49" i="12"/>
  <c r="O49" i="12"/>
  <c r="N49" i="12"/>
  <c r="S48" i="12"/>
  <c r="R48" i="12"/>
  <c r="Q48" i="12"/>
  <c r="P48" i="12"/>
  <c r="O48" i="12"/>
  <c r="N48" i="12"/>
  <c r="S47" i="12"/>
  <c r="R47" i="12"/>
  <c r="Q47" i="12"/>
  <c r="P47" i="12"/>
  <c r="O47" i="12"/>
  <c r="N47" i="12"/>
  <c r="S46" i="12"/>
  <c r="R46" i="12"/>
  <c r="Q46" i="12"/>
  <c r="P46" i="12"/>
  <c r="O46" i="12"/>
  <c r="N46" i="12"/>
  <c r="S45" i="12"/>
  <c r="R45" i="12"/>
  <c r="Q45" i="12"/>
  <c r="P45" i="12"/>
  <c r="O45" i="12"/>
  <c r="T45" i="12" s="1"/>
  <c r="N45" i="12"/>
  <c r="S44" i="12"/>
  <c r="R44" i="12"/>
  <c r="Q44" i="12"/>
  <c r="Q55" i="12" s="1"/>
  <c r="P44" i="12"/>
  <c r="P55" i="12" s="1"/>
  <c r="O44" i="12"/>
  <c r="N44" i="12"/>
  <c r="S41" i="12"/>
  <c r="R41" i="12"/>
  <c r="Q41" i="12"/>
  <c r="P41" i="12"/>
  <c r="O41" i="12"/>
  <c r="N41" i="12"/>
  <c r="T40" i="12"/>
  <c r="T39" i="12"/>
  <c r="T38" i="12"/>
  <c r="T37" i="12"/>
  <c r="T36" i="12"/>
  <c r="T35" i="12"/>
  <c r="T34" i="12"/>
  <c r="T33" i="12"/>
  <c r="T32" i="12"/>
  <c r="T31" i="12"/>
  <c r="T30" i="12"/>
  <c r="S27" i="12"/>
  <c r="R27" i="12"/>
  <c r="Q27" i="12"/>
  <c r="P27" i="12"/>
  <c r="O27" i="12"/>
  <c r="N27" i="12"/>
  <c r="T26" i="12"/>
  <c r="T25" i="12"/>
  <c r="T24" i="12"/>
  <c r="T23" i="12"/>
  <c r="T22" i="12"/>
  <c r="T21" i="12"/>
  <c r="T20" i="12"/>
  <c r="T19" i="12"/>
  <c r="T18" i="12"/>
  <c r="T17" i="12"/>
  <c r="T16" i="12"/>
  <c r="T27" i="12" l="1"/>
  <c r="T44" i="12"/>
  <c r="T55" i="12" s="1"/>
  <c r="T52" i="12"/>
  <c r="H55" i="12"/>
  <c r="E55" i="12"/>
  <c r="O55" i="12"/>
  <c r="T48" i="12"/>
  <c r="I55" i="12"/>
  <c r="J46" i="12"/>
  <c r="F55" i="12"/>
  <c r="J50" i="12"/>
  <c r="J51" i="12"/>
  <c r="T41" i="12"/>
  <c r="R55" i="12"/>
  <c r="T51" i="12"/>
  <c r="J27" i="12"/>
  <c r="J54" i="12"/>
  <c r="J45" i="12"/>
  <c r="J49" i="12"/>
  <c r="D55" i="12"/>
  <c r="J53" i="12"/>
  <c r="S55" i="12"/>
  <c r="T47" i="12"/>
  <c r="J48" i="12"/>
  <c r="T50" i="12"/>
  <c r="T46" i="12"/>
  <c r="T49" i="12"/>
  <c r="T54" i="12"/>
  <c r="J47" i="12"/>
  <c r="N55" i="12"/>
  <c r="J55" i="12" l="1"/>
  <c r="P15" i="10"/>
  <c r="K21" i="10"/>
  <c r="I21" i="10"/>
  <c r="N23" i="10" s="1"/>
  <c r="H21" i="10"/>
  <c r="F21" i="10"/>
  <c r="L20" i="10"/>
  <c r="N20" i="10" s="1"/>
  <c r="P20" i="10" s="1"/>
  <c r="L19" i="10"/>
  <c r="N19" i="10" s="1"/>
  <c r="P19" i="10" s="1"/>
  <c r="L18" i="10"/>
  <c r="N18" i="10" s="1"/>
  <c r="P18" i="10" s="1"/>
  <c r="L17" i="10"/>
  <c r="N17" i="10" s="1"/>
  <c r="P17" i="10" s="1"/>
  <c r="L16" i="10"/>
  <c r="N16" i="10" s="1"/>
  <c r="P16" i="10" s="1"/>
  <c r="L15" i="10"/>
  <c r="N15" i="10" s="1"/>
  <c r="Z21" i="10"/>
  <c r="W21" i="10"/>
  <c r="Y21" i="10"/>
  <c r="AB21" i="10"/>
  <c r="H7" i="12"/>
  <c r="H9" i="12"/>
  <c r="H8" i="12"/>
  <c r="H6" i="12"/>
  <c r="R9" i="12"/>
  <c r="R8" i="12"/>
  <c r="R7" i="12"/>
  <c r="R6" i="12"/>
  <c r="AB15" i="4"/>
  <c r="AB14" i="4"/>
  <c r="AB13" i="4"/>
  <c r="AB12" i="4"/>
  <c r="AB11" i="4"/>
  <c r="AB10" i="4"/>
  <c r="AB9" i="4"/>
  <c r="AB8" i="4"/>
  <c r="P21" i="10" l="1"/>
  <c r="L21" i="10"/>
  <c r="N21" i="10" l="1"/>
  <c r="N25" i="10" s="1"/>
  <c r="N24" i="10"/>
  <c r="AD31" i="10" l="1"/>
  <c r="AD30" i="10"/>
  <c r="AD29" i="10"/>
  <c r="AD28" i="10"/>
  <c r="AD27" i="10"/>
  <c r="M31" i="10"/>
  <c r="M30" i="10"/>
  <c r="M29" i="10"/>
  <c r="AC20" i="10"/>
  <c r="AE20" i="10" s="1"/>
  <c r="AG20" i="10" s="1"/>
  <c r="AC19" i="10"/>
  <c r="AE19" i="10" s="1"/>
  <c r="AG19" i="10" s="1"/>
  <c r="AC18" i="10"/>
  <c r="AE18" i="10" s="1"/>
  <c r="AG18" i="10" s="1"/>
  <c r="AC17" i="10"/>
  <c r="AC16" i="10"/>
  <c r="AC15" i="10"/>
  <c r="AB14" i="3"/>
  <c r="AB13" i="3"/>
  <c r="AB15" i="3"/>
  <c r="AB12" i="3"/>
  <c r="AB11" i="3"/>
  <c r="AB10" i="3"/>
  <c r="AB9" i="3"/>
  <c r="AB8" i="3"/>
  <c r="AE3" i="19"/>
  <c r="N3" i="19"/>
  <c r="AA7" i="2"/>
  <c r="AA8" i="2"/>
  <c r="AA9" i="2"/>
  <c r="AA10" i="2"/>
  <c r="AA11" i="2"/>
  <c r="AA12" i="2"/>
  <c r="AA13" i="2"/>
  <c r="AA14" i="2"/>
  <c r="L8" i="2"/>
  <c r="L9" i="2"/>
  <c r="L10" i="2"/>
  <c r="L11" i="2"/>
  <c r="L12" i="2"/>
  <c r="L13" i="2"/>
  <c r="L14" i="2"/>
  <c r="L15" i="2"/>
  <c r="AC14" i="19"/>
  <c r="AC13" i="19"/>
  <c r="AC12" i="19"/>
  <c r="AC11" i="19"/>
  <c r="AC10" i="19"/>
  <c r="AC9" i="19"/>
  <c r="AC8" i="19"/>
  <c r="AC7" i="19"/>
  <c r="L8" i="4"/>
  <c r="L8" i="3"/>
  <c r="AC21" i="10" l="1"/>
  <c r="AE21" i="10" s="1"/>
  <c r="AE15" i="10"/>
  <c r="AG15" i="10" s="1"/>
  <c r="AE16" i="10"/>
  <c r="AG16" i="10" s="1"/>
  <c r="AE17" i="10"/>
  <c r="AG17" i="10" s="1"/>
  <c r="AG21" i="10" l="1"/>
  <c r="AE24" i="10"/>
  <c r="AE25" i="10"/>
  <c r="AE23" i="10"/>
  <c r="K54" i="3"/>
  <c r="K52" i="3"/>
  <c r="K50" i="3"/>
  <c r="L15" i="4"/>
  <c r="L15" i="3"/>
  <c r="L12" i="3"/>
  <c r="L11" i="3"/>
  <c r="L10" i="3"/>
  <c r="L9" i="3"/>
  <c r="L14" i="4"/>
  <c r="L13" i="4"/>
  <c r="L12" i="4"/>
  <c r="L11" i="4"/>
  <c r="L10" i="4"/>
  <c r="L9" i="4"/>
  <c r="AQ54" i="3"/>
  <c r="AQ52" i="3"/>
  <c r="AQ50" i="3"/>
  <c r="AA53" i="3"/>
  <c r="AA51" i="3"/>
  <c r="AA4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shimatabi1</author>
  </authors>
  <commentList>
    <comment ref="AB3" authorId="0" shapeId="0" xr:uid="{89034FAB-CD82-49E7-96A8-F0605E45B5F1}">
      <text>
        <r>
          <rPr>
            <sz val="11"/>
            <color indexed="81"/>
            <rFont val="BIZ UDP明朝 Medium"/>
            <family val="1"/>
            <charset val="128"/>
          </rPr>
          <t>和暦で入力ください</t>
        </r>
      </text>
    </comment>
    <comment ref="Y8" authorId="0" shapeId="0" xr:uid="{280764F8-66B8-4C6F-A4B9-A8A24181A731}">
      <text>
        <r>
          <rPr>
            <sz val="11"/>
            <color indexed="81"/>
            <rFont val="BIZ UDP明朝 Medium"/>
            <family val="1"/>
            <charset val="128"/>
          </rPr>
          <t>情報シートに記入ください</t>
        </r>
      </text>
    </comment>
    <comment ref="S23" authorId="0" shapeId="0" xr:uid="{112F986C-0E1C-4B34-A6A1-C29E5D06FF50}">
      <text>
        <r>
          <rPr>
            <sz val="11"/>
            <color indexed="81"/>
            <rFont val="BIZ UDP明朝 Medium"/>
            <family val="1"/>
            <charset val="128"/>
          </rPr>
          <t>事務局受理の日付を入れてください。
（届け出た日ではありません）</t>
        </r>
      </text>
    </comment>
    <comment ref="AB30" authorId="0" shapeId="0" xr:uid="{986CA7F8-2BB7-41AB-8FB9-B9ACA25D6522}">
      <text>
        <r>
          <rPr>
            <sz val="11"/>
            <color indexed="81"/>
            <rFont val="BIZ UDP明朝 Medium"/>
            <family val="1"/>
            <charset val="128"/>
          </rPr>
          <t>該当の変更リストより選択ください。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User8-7</author>
  </authors>
  <commentList>
    <comment ref="AI22" authorId="0" shapeId="0" xr:uid="{00000000-0006-0000-0500-000005000000}">
      <text>
        <r>
          <rPr>
            <sz val="12"/>
            <color indexed="81"/>
            <rFont val="ＭＳ Ｐゴシック"/>
            <family val="3"/>
            <charset val="128"/>
          </rPr>
          <t>当初受理日の上に
１回目変更交付の決定日</t>
        </r>
      </text>
    </comment>
    <comment ref="AI23" authorId="0" shapeId="0" xr:uid="{00000000-0006-0000-0500-000006000000}">
      <text>
        <r>
          <rPr>
            <sz val="12"/>
            <color indexed="81"/>
            <rFont val="ＭＳ Ｐゴシック"/>
            <family val="3"/>
            <charset val="128"/>
          </rPr>
          <t>当初受理
日</t>
        </r>
      </text>
    </comment>
  </commentList>
</comments>
</file>

<file path=xl/sharedStrings.xml><?xml version="1.0" encoding="utf-8"?>
<sst xmlns="http://schemas.openxmlformats.org/spreadsheetml/2006/main" count="3344" uniqueCount="720">
  <si>
    <t>記入日</t>
    <rPh sb="0" eb="2">
      <t>キニュウ</t>
    </rPh>
    <rPh sb="2" eb="3">
      <t>ビ</t>
    </rPh>
    <phoneticPr fontId="1"/>
  </si>
  <si>
    <t>所在地</t>
    <rPh sb="0" eb="3">
      <t>ショザイチ</t>
    </rPh>
    <phoneticPr fontId="1"/>
  </si>
  <si>
    <t>申請者名称</t>
    <rPh sb="0" eb="3">
      <t>シンセイシャ</t>
    </rPh>
    <rPh sb="3" eb="5">
      <t>メイショウ</t>
    </rPh>
    <phoneticPr fontId="1"/>
  </si>
  <si>
    <t>代表者役職</t>
    <rPh sb="0" eb="3">
      <t>ダイヒョウシャ</t>
    </rPh>
    <rPh sb="3" eb="5">
      <t>ヤクショク</t>
    </rPh>
    <phoneticPr fontId="1"/>
  </si>
  <si>
    <t>代表者氏名</t>
    <rPh sb="0" eb="3">
      <t>ダイヒョウシャ</t>
    </rPh>
    <rPh sb="3" eb="5">
      <t>シメイ</t>
    </rPh>
    <phoneticPr fontId="1"/>
  </si>
  <si>
    <t>印</t>
    <rPh sb="0" eb="1">
      <t>イン</t>
    </rPh>
    <phoneticPr fontId="1"/>
  </si>
  <si>
    <t>旅行業登録番号</t>
    <rPh sb="0" eb="3">
      <t>リョコウギョウ</t>
    </rPh>
    <rPh sb="3" eb="5">
      <t>トウロク</t>
    </rPh>
    <rPh sb="5" eb="7">
      <t>バンゴウ</t>
    </rPh>
    <phoneticPr fontId="1"/>
  </si>
  <si>
    <t>記</t>
    <rPh sb="0" eb="1">
      <t>キ</t>
    </rPh>
    <phoneticPr fontId="1"/>
  </si>
  <si>
    <t>１．関係書類</t>
    <rPh sb="2" eb="4">
      <t>カンケイ</t>
    </rPh>
    <rPh sb="4" eb="6">
      <t>ショルイ</t>
    </rPh>
    <phoneticPr fontId="1"/>
  </si>
  <si>
    <t>担当者</t>
    <rPh sb="0" eb="3">
      <t>タントウシャ</t>
    </rPh>
    <phoneticPr fontId="1"/>
  </si>
  <si>
    <t>電話番号</t>
    <rPh sb="0" eb="2">
      <t>デンワ</t>
    </rPh>
    <rPh sb="2" eb="4">
      <t>バンゴウ</t>
    </rPh>
    <phoneticPr fontId="1"/>
  </si>
  <si>
    <t>メールアドレス</t>
    <phoneticPr fontId="1"/>
  </si>
  <si>
    <t>長崎県「しま旅滞在促進事業」補助金実績報告書　（</t>
    <rPh sb="0" eb="2">
      <t>ナガサキ</t>
    </rPh>
    <rPh sb="2" eb="3">
      <t>ケン</t>
    </rPh>
    <rPh sb="6" eb="7">
      <t>タビ</t>
    </rPh>
    <rPh sb="7" eb="9">
      <t>タイザイ</t>
    </rPh>
    <rPh sb="9" eb="11">
      <t>ソクシン</t>
    </rPh>
    <rPh sb="11" eb="13">
      <t>ジギョウ</t>
    </rPh>
    <rPh sb="14" eb="16">
      <t>ホジョ</t>
    </rPh>
    <rPh sb="16" eb="17">
      <t>キン</t>
    </rPh>
    <rPh sb="17" eb="19">
      <t>ジッセキ</t>
    </rPh>
    <rPh sb="19" eb="22">
      <t>ホウコクショ</t>
    </rPh>
    <phoneticPr fontId="1"/>
  </si>
  <si>
    <t>月分）</t>
    <rPh sb="0" eb="1">
      <t>ガツ</t>
    </rPh>
    <rPh sb="1" eb="2">
      <t>ブン</t>
    </rPh>
    <phoneticPr fontId="1"/>
  </si>
  <si>
    <t>（3）旅行商品ごとのパンフレット等（原本）</t>
    <rPh sb="3" eb="5">
      <t>リョコウ</t>
    </rPh>
    <rPh sb="5" eb="7">
      <t>ショウヒン</t>
    </rPh>
    <rPh sb="16" eb="17">
      <t>ナド</t>
    </rPh>
    <rPh sb="18" eb="20">
      <t>ゲンポン</t>
    </rPh>
    <phoneticPr fontId="1"/>
  </si>
  <si>
    <t>円</t>
    <rPh sb="0" eb="1">
      <t>エン</t>
    </rPh>
    <phoneticPr fontId="1"/>
  </si>
  <si>
    <t>金融機関名</t>
    <rPh sb="0" eb="2">
      <t>キンユウ</t>
    </rPh>
    <rPh sb="2" eb="4">
      <t>キカン</t>
    </rPh>
    <rPh sb="4" eb="5">
      <t>メイ</t>
    </rPh>
    <phoneticPr fontId="1"/>
  </si>
  <si>
    <t>本・支店名</t>
    <rPh sb="0" eb="1">
      <t>ホン</t>
    </rPh>
    <rPh sb="2" eb="5">
      <t>シテンメイ</t>
    </rPh>
    <phoneticPr fontId="1"/>
  </si>
  <si>
    <t>預金種別</t>
    <rPh sb="0" eb="2">
      <t>ヨキン</t>
    </rPh>
    <rPh sb="2" eb="4">
      <t>シュベツ</t>
    </rPh>
    <phoneticPr fontId="1"/>
  </si>
  <si>
    <t>口座番号</t>
    <rPh sb="0" eb="2">
      <t>コウザ</t>
    </rPh>
    <rPh sb="2" eb="4">
      <t>バンゴウ</t>
    </rPh>
    <phoneticPr fontId="1"/>
  </si>
  <si>
    <t>フリガナ</t>
    <phoneticPr fontId="1"/>
  </si>
  <si>
    <t>名義人</t>
    <rPh sb="0" eb="3">
      <t>メイギニン</t>
    </rPh>
    <phoneticPr fontId="1"/>
  </si>
  <si>
    <t>※名義人の名称・フリガナは省略せずに正確に記入して下さい。</t>
    <rPh sb="1" eb="4">
      <t>メイギニン</t>
    </rPh>
    <rPh sb="5" eb="7">
      <t>メイショウ</t>
    </rPh>
    <rPh sb="13" eb="15">
      <t>ショウリャク</t>
    </rPh>
    <rPh sb="18" eb="20">
      <t>セイカク</t>
    </rPh>
    <rPh sb="21" eb="23">
      <t>キニュウ</t>
    </rPh>
    <rPh sb="25" eb="26">
      <t>クダ</t>
    </rPh>
    <phoneticPr fontId="1"/>
  </si>
  <si>
    <t>付けの交付決定通知に基づき長崎県「しま旅滞在促進事業」を</t>
    <rPh sb="0" eb="1">
      <t>ツ</t>
    </rPh>
    <rPh sb="3" eb="5">
      <t>コウフ</t>
    </rPh>
    <rPh sb="5" eb="7">
      <t>ケッテイ</t>
    </rPh>
    <rPh sb="7" eb="9">
      <t>ツウチ</t>
    </rPh>
    <rPh sb="10" eb="11">
      <t>モト</t>
    </rPh>
    <rPh sb="13" eb="15">
      <t>ナガサキ</t>
    </rPh>
    <rPh sb="15" eb="16">
      <t>ケン</t>
    </rPh>
    <rPh sb="19" eb="20">
      <t>タビ</t>
    </rPh>
    <rPh sb="20" eb="22">
      <t>タイザイ</t>
    </rPh>
    <rPh sb="22" eb="24">
      <t>ソクシン</t>
    </rPh>
    <rPh sb="24" eb="26">
      <t>ジギョウ</t>
    </rPh>
    <phoneticPr fontId="1"/>
  </si>
  <si>
    <t>関係書類を添えてその実績を報告します。</t>
    <rPh sb="13" eb="15">
      <t>ホウコク</t>
    </rPh>
    <phoneticPr fontId="1"/>
  </si>
  <si>
    <t>実施したので、長崎県「しま旅滞在促進事業」補助金交付要綱第6条第1項の規定により、</t>
    <rPh sb="7" eb="9">
      <t>ナガサキ</t>
    </rPh>
    <rPh sb="9" eb="10">
      <t>ケン</t>
    </rPh>
    <rPh sb="13" eb="14">
      <t>タビ</t>
    </rPh>
    <rPh sb="14" eb="16">
      <t>タイザイ</t>
    </rPh>
    <rPh sb="16" eb="18">
      <t>ソクシン</t>
    </rPh>
    <rPh sb="18" eb="20">
      <t>ジギョウ</t>
    </rPh>
    <rPh sb="21" eb="23">
      <t>ホジョ</t>
    </rPh>
    <rPh sb="23" eb="24">
      <t>キン</t>
    </rPh>
    <rPh sb="24" eb="26">
      <t>コウフ</t>
    </rPh>
    <rPh sb="26" eb="28">
      <t>ヨウコウ</t>
    </rPh>
    <rPh sb="28" eb="29">
      <t>ダイ</t>
    </rPh>
    <rPh sb="30" eb="31">
      <t>ジョウ</t>
    </rPh>
    <rPh sb="31" eb="32">
      <t>ダイ</t>
    </rPh>
    <rPh sb="33" eb="34">
      <t>コウ</t>
    </rPh>
    <rPh sb="35" eb="37">
      <t>キテイ</t>
    </rPh>
    <phoneticPr fontId="1"/>
  </si>
  <si>
    <t>申請用　情報入力シート</t>
    <rPh sb="0" eb="3">
      <t>シンセイヨウ</t>
    </rPh>
    <rPh sb="4" eb="6">
      <t>ジョウホウ</t>
    </rPh>
    <rPh sb="6" eb="8">
      <t>ニュウリョク</t>
    </rPh>
    <phoneticPr fontId="4"/>
  </si>
  <si>
    <t>申請記入日</t>
    <rPh sb="0" eb="2">
      <t>シンセイ</t>
    </rPh>
    <rPh sb="2" eb="4">
      <t>キニュウ</t>
    </rPh>
    <rPh sb="4" eb="5">
      <t>ビ</t>
    </rPh>
    <phoneticPr fontId="1"/>
  </si>
  <si>
    <t>支店名</t>
    <rPh sb="0" eb="3">
      <t>シテンメイ</t>
    </rPh>
    <phoneticPr fontId="4"/>
  </si>
  <si>
    <t>旅行業登録番号</t>
    <rPh sb="0" eb="3">
      <t>リョコウギョウ</t>
    </rPh>
    <rPh sb="3" eb="5">
      <t>トウロク</t>
    </rPh>
    <rPh sb="5" eb="7">
      <t>バンゴウ</t>
    </rPh>
    <phoneticPr fontId="5"/>
  </si>
  <si>
    <t>代表者役職</t>
    <rPh sb="0" eb="3">
      <t>ダイヒョウシャ</t>
    </rPh>
    <rPh sb="3" eb="5">
      <t>ヤクショク</t>
    </rPh>
    <phoneticPr fontId="4"/>
  </si>
  <si>
    <t>代表者氏名</t>
    <rPh sb="0" eb="3">
      <t>ダイヒョウシャ</t>
    </rPh>
    <rPh sb="3" eb="5">
      <t>シメイ</t>
    </rPh>
    <phoneticPr fontId="4"/>
  </si>
  <si>
    <t>担当者名</t>
    <rPh sb="0" eb="3">
      <t>タントウシャ</t>
    </rPh>
    <rPh sb="3" eb="4">
      <t>メイ</t>
    </rPh>
    <phoneticPr fontId="4"/>
  </si>
  <si>
    <t>電話番号</t>
    <rPh sb="0" eb="2">
      <t>デンワ</t>
    </rPh>
    <rPh sb="2" eb="4">
      <t>バンゴウ</t>
    </rPh>
    <phoneticPr fontId="4"/>
  </si>
  <si>
    <t>２．変更の理由</t>
    <rPh sb="2" eb="4">
      <t>ヘンコウ</t>
    </rPh>
    <rPh sb="5" eb="7">
      <t>リユウ</t>
    </rPh>
    <phoneticPr fontId="1"/>
  </si>
  <si>
    <t>３．関係書類</t>
    <rPh sb="2" eb="4">
      <t>カンケイ</t>
    </rPh>
    <rPh sb="4" eb="6">
      <t>ショルイ</t>
    </rPh>
    <phoneticPr fontId="1"/>
  </si>
  <si>
    <t>～</t>
    <phoneticPr fontId="1"/>
  </si>
  <si>
    <t>企画開発費</t>
    <rPh sb="0" eb="2">
      <t>キカク</t>
    </rPh>
    <rPh sb="2" eb="4">
      <t>カイハツ</t>
    </rPh>
    <rPh sb="4" eb="5">
      <t>ヒ</t>
    </rPh>
    <phoneticPr fontId="1"/>
  </si>
  <si>
    <t>種類</t>
    <rPh sb="0" eb="2">
      <t>シュルイ</t>
    </rPh>
    <phoneticPr fontId="1"/>
  </si>
  <si>
    <t>　変更の理由</t>
    <rPh sb="1" eb="3">
      <t>ヘンコウ</t>
    </rPh>
    <rPh sb="4" eb="6">
      <t>リユウ</t>
    </rPh>
    <phoneticPr fontId="1"/>
  </si>
  <si>
    <t>五島市</t>
    <rPh sb="0" eb="3">
      <t>ゴトウシ</t>
    </rPh>
    <phoneticPr fontId="1"/>
  </si>
  <si>
    <t>会社住所①</t>
    <rPh sb="0" eb="2">
      <t>カイシャ</t>
    </rPh>
    <rPh sb="2" eb="4">
      <t>ジュウショ</t>
    </rPh>
    <phoneticPr fontId="1"/>
  </si>
  <si>
    <t>　⇐　(様式1、別記1に反映します）</t>
    <rPh sb="4" eb="6">
      <t>ヨウシキ</t>
    </rPh>
    <rPh sb="8" eb="10">
      <t>ベッキ</t>
    </rPh>
    <rPh sb="12" eb="14">
      <t>ハンエイ</t>
    </rPh>
    <phoneticPr fontId="1"/>
  </si>
  <si>
    <t>長崎県知事登録旅行業　第○－△□○号</t>
    <rPh sb="0" eb="2">
      <t>ナガサキ</t>
    </rPh>
    <rPh sb="2" eb="5">
      <t>ケンチジ</t>
    </rPh>
    <rPh sb="5" eb="7">
      <t>トウロク</t>
    </rPh>
    <rPh sb="7" eb="10">
      <t>リョコウギョウ</t>
    </rPh>
    <rPh sb="11" eb="12">
      <t>ダイ</t>
    </rPh>
    <rPh sb="17" eb="18">
      <t>ゴウ</t>
    </rPh>
    <phoneticPr fontId="1"/>
  </si>
  <si>
    <t>旅行形態</t>
    <rPh sb="0" eb="2">
      <t>リョコウ</t>
    </rPh>
    <rPh sb="2" eb="4">
      <t>ケイタイ</t>
    </rPh>
    <phoneticPr fontId="1"/>
  </si>
  <si>
    <t>合　計</t>
    <rPh sb="0" eb="1">
      <t>アイ</t>
    </rPh>
    <rPh sb="2" eb="3">
      <t>ケイ</t>
    </rPh>
    <phoneticPr fontId="1"/>
  </si>
  <si>
    <t>合　計</t>
    <phoneticPr fontId="1"/>
  </si>
  <si>
    <t>内訳</t>
    <rPh sb="0" eb="2">
      <t>ウチワケ</t>
    </rPh>
    <phoneticPr fontId="4"/>
  </si>
  <si>
    <t>円</t>
    <rPh sb="0" eb="1">
      <t>エン</t>
    </rPh>
    <phoneticPr fontId="4"/>
  </si>
  <si>
    <t>○●旅行株式会社</t>
    <rPh sb="2" eb="4">
      <t>リョコウ</t>
    </rPh>
    <rPh sb="4" eb="6">
      <t>カブシキ</t>
    </rPh>
    <rPh sb="6" eb="8">
      <t>カイシャ</t>
    </rPh>
    <phoneticPr fontId="1"/>
  </si>
  <si>
    <t>長崎支店</t>
    <rPh sb="0" eb="2">
      <t>ナガサキ</t>
    </rPh>
    <rPh sb="2" eb="4">
      <t>シテン</t>
    </rPh>
    <phoneticPr fontId="1"/>
  </si>
  <si>
    <t>長崎県長崎市△△町○番〇▼号</t>
    <rPh sb="0" eb="2">
      <t>ナガサキ</t>
    </rPh>
    <rPh sb="2" eb="3">
      <t>ケン</t>
    </rPh>
    <rPh sb="3" eb="5">
      <t>ナガサキ</t>
    </rPh>
    <rPh sb="5" eb="6">
      <t>シ</t>
    </rPh>
    <rPh sb="8" eb="9">
      <t>チョウ</t>
    </rPh>
    <rPh sb="10" eb="11">
      <t>バン</t>
    </rPh>
    <rPh sb="13" eb="14">
      <t>ゴウ</t>
    </rPh>
    <phoneticPr fontId="1"/>
  </si>
  <si>
    <t>長崎■■ビル　５階</t>
    <rPh sb="0" eb="2">
      <t>ナガサキ</t>
    </rPh>
    <rPh sb="8" eb="9">
      <t>カイ</t>
    </rPh>
    <phoneticPr fontId="1"/>
  </si>
  <si>
    <t>長崎　太郎</t>
    <rPh sb="0" eb="2">
      <t>ナガサキ</t>
    </rPh>
    <rPh sb="3" eb="5">
      <t>タロウ</t>
    </rPh>
    <phoneticPr fontId="1"/>
  </si>
  <si>
    <t>長崎　次郎</t>
    <rPh sb="0" eb="2">
      <t>ナガサキ</t>
    </rPh>
    <rPh sb="3" eb="5">
      <t>ジロウ</t>
    </rPh>
    <phoneticPr fontId="1"/>
  </si>
  <si>
    <t>095-8〇○-△□△○</t>
    <phoneticPr fontId="1"/>
  </si>
  <si>
    <t>aaabbbi@ngswwwooo.com</t>
    <phoneticPr fontId="1"/>
  </si>
  <si>
    <t>（※）代表者の役職にご注意ください。　「代表取締役」　「代表取締役社長」</t>
    <rPh sb="3" eb="6">
      <t>ダイヒョウシャ</t>
    </rPh>
    <rPh sb="7" eb="9">
      <t>ヤクショク</t>
    </rPh>
    <rPh sb="11" eb="13">
      <t>チュウイ</t>
    </rPh>
    <phoneticPr fontId="1"/>
  </si>
  <si>
    <t>　正しく記載されていない場合は、お振り込みができない、遅れるなどの</t>
    <rPh sb="1" eb="2">
      <t>タダ</t>
    </rPh>
    <rPh sb="4" eb="6">
      <t>キサイ</t>
    </rPh>
    <rPh sb="12" eb="14">
      <t>バアイ</t>
    </rPh>
    <rPh sb="17" eb="18">
      <t>フ</t>
    </rPh>
    <rPh sb="19" eb="20">
      <t>コ</t>
    </rPh>
    <rPh sb="27" eb="28">
      <t>オク</t>
    </rPh>
    <phoneticPr fontId="1"/>
  </si>
  <si>
    <t>　原因になりますのでご留意下さい。</t>
    <rPh sb="1" eb="3">
      <t>ゲンイン</t>
    </rPh>
    <rPh sb="11" eb="13">
      <t>リュウイ</t>
    </rPh>
    <rPh sb="13" eb="14">
      <t>クダ</t>
    </rPh>
    <phoneticPr fontId="1"/>
  </si>
  <si>
    <t>※名義人の名称・フリガナは省略せずに正確な記入をお願いします。</t>
    <rPh sb="1" eb="4">
      <t>メイギニン</t>
    </rPh>
    <rPh sb="5" eb="7">
      <t>メイショウ</t>
    </rPh>
    <rPh sb="13" eb="15">
      <t>ショウリャク</t>
    </rPh>
    <rPh sb="18" eb="20">
      <t>セイカク</t>
    </rPh>
    <rPh sb="21" eb="23">
      <t>キニュウ</t>
    </rPh>
    <rPh sb="25" eb="26">
      <t>ネガ</t>
    </rPh>
    <phoneticPr fontId="1"/>
  </si>
  <si>
    <t>　会社組織（人事）の変更があり、申請した代表者が交代致しました。
新しい代表者の役職及び氏名は下記の通りです。</t>
    <rPh sb="1" eb="3">
      <t>カイシャ</t>
    </rPh>
    <rPh sb="3" eb="5">
      <t>ソシキ</t>
    </rPh>
    <rPh sb="6" eb="8">
      <t>ジンジ</t>
    </rPh>
    <rPh sb="10" eb="12">
      <t>ヘンコウ</t>
    </rPh>
    <rPh sb="16" eb="18">
      <t>シンセイ</t>
    </rPh>
    <rPh sb="20" eb="23">
      <t>ダイヒョウシャ</t>
    </rPh>
    <rPh sb="24" eb="26">
      <t>コウタイ</t>
    </rPh>
    <rPh sb="26" eb="27">
      <t>イタ</t>
    </rPh>
    <rPh sb="33" eb="34">
      <t>アタラ</t>
    </rPh>
    <rPh sb="36" eb="39">
      <t>ダイヒョウシャ</t>
    </rPh>
    <rPh sb="40" eb="42">
      <t>ヤクショク</t>
    </rPh>
    <rPh sb="42" eb="43">
      <t>オヨ</t>
    </rPh>
    <rPh sb="44" eb="46">
      <t>シメイ</t>
    </rPh>
    <rPh sb="47" eb="49">
      <t>カキ</t>
    </rPh>
    <rPh sb="50" eb="51">
      <t>トオ</t>
    </rPh>
    <phoneticPr fontId="1"/>
  </si>
  <si>
    <t>旧代表者</t>
    <rPh sb="0" eb="1">
      <t>キュウ</t>
    </rPh>
    <rPh sb="1" eb="4">
      <t>ダイヒョウシャ</t>
    </rPh>
    <phoneticPr fontId="1"/>
  </si>
  <si>
    <t>役職</t>
    <rPh sb="0" eb="2">
      <t>ヤクショク</t>
    </rPh>
    <phoneticPr fontId="1"/>
  </si>
  <si>
    <t>代表取締役</t>
    <rPh sb="0" eb="2">
      <t>ダイヒョウ</t>
    </rPh>
    <rPh sb="2" eb="5">
      <t>トリシマリヤク</t>
    </rPh>
    <phoneticPr fontId="1"/>
  </si>
  <si>
    <t>氏名</t>
    <rPh sb="0" eb="2">
      <t>シメイ</t>
    </rPh>
    <phoneticPr fontId="1"/>
  </si>
  <si>
    <t>長崎太郎</t>
    <rPh sb="0" eb="2">
      <t>ナガサキ</t>
    </rPh>
    <rPh sb="2" eb="4">
      <t>タロウ</t>
    </rPh>
    <phoneticPr fontId="1"/>
  </si>
  <si>
    <t>新代表者</t>
    <rPh sb="0" eb="1">
      <t>シン</t>
    </rPh>
    <rPh sb="1" eb="4">
      <t>ダイヒョウシャ</t>
    </rPh>
    <phoneticPr fontId="1"/>
  </si>
  <si>
    <t>長崎次郎</t>
    <rPh sb="0" eb="2">
      <t>ナガサキ</t>
    </rPh>
    <rPh sb="2" eb="4">
      <t>ジロウ</t>
    </rPh>
    <phoneticPr fontId="1"/>
  </si>
  <si>
    <t>旧住所</t>
    <rPh sb="0" eb="3">
      <t>キュウジュウショ</t>
    </rPh>
    <phoneticPr fontId="1"/>
  </si>
  <si>
    <t>新住所</t>
    <rPh sb="0" eb="3">
      <t>シンジュウショ</t>
    </rPh>
    <phoneticPr fontId="1"/>
  </si>
  <si>
    <t>　○月●日に会社の移転となり、申請した住所が変更となります。新しい住所は下記のとおりです。（住所変更に伴い、申請した電話番号も変更となります。）</t>
    <rPh sb="2" eb="3">
      <t>ツキ</t>
    </rPh>
    <rPh sb="4" eb="5">
      <t>ニチ</t>
    </rPh>
    <rPh sb="6" eb="8">
      <t>カイシャ</t>
    </rPh>
    <rPh sb="9" eb="11">
      <t>イテン</t>
    </rPh>
    <rPh sb="15" eb="17">
      <t>シンセイ</t>
    </rPh>
    <rPh sb="19" eb="21">
      <t>ジュウショ</t>
    </rPh>
    <rPh sb="22" eb="24">
      <t>ヘンコウ</t>
    </rPh>
    <rPh sb="30" eb="31">
      <t>アタラ</t>
    </rPh>
    <rPh sb="33" eb="35">
      <t>ジュウショ</t>
    </rPh>
    <rPh sb="36" eb="38">
      <t>カキ</t>
    </rPh>
    <rPh sb="46" eb="48">
      <t>ジュウショ</t>
    </rPh>
    <rPh sb="48" eb="50">
      <t>ヘンコウ</t>
    </rPh>
    <rPh sb="51" eb="52">
      <t>トモナ</t>
    </rPh>
    <rPh sb="54" eb="56">
      <t>シンセイ</t>
    </rPh>
    <rPh sb="58" eb="60">
      <t>デンワ</t>
    </rPh>
    <rPh sb="60" eb="62">
      <t>バンゴウ</t>
    </rPh>
    <rPh sb="63" eb="65">
      <t>ヘンコウ</t>
    </rPh>
    <phoneticPr fontId="1"/>
  </si>
  <si>
    <t>長崎県長崎市△△町○番〇▼号</t>
  </si>
  <si>
    <t>長崎■■ビル　５階</t>
  </si>
  <si>
    <t>電話</t>
    <rPh sb="0" eb="2">
      <t>デンワ</t>
    </rPh>
    <phoneticPr fontId="1"/>
  </si>
  <si>
    <t>095-8〇○-△□△○</t>
  </si>
  <si>
    <t>長崎県長崎市□□町△番〇▼号</t>
    <phoneticPr fontId="1"/>
  </si>
  <si>
    <t>△△長崎ビル　４階</t>
    <rPh sb="2" eb="4">
      <t>ナガサキ</t>
    </rPh>
    <phoneticPr fontId="1"/>
  </si>
  <si>
    <t>095-8□△-○○△○</t>
    <phoneticPr fontId="1"/>
  </si>
  <si>
    <t>　印は、「会社印」または「代表者印」をお願いします。</t>
    <phoneticPr fontId="1"/>
  </si>
  <si>
    <t>代表者の変更</t>
    <rPh sb="0" eb="2">
      <t>ダイヒョウ</t>
    </rPh>
    <rPh sb="2" eb="3">
      <t>シャ</t>
    </rPh>
    <rPh sb="4" eb="6">
      <t>ヘンコウ</t>
    </rPh>
    <phoneticPr fontId="1"/>
  </si>
  <si>
    <t>会社住所変更</t>
    <rPh sb="0" eb="2">
      <t>カイシャ</t>
    </rPh>
    <rPh sb="2" eb="4">
      <t>ジュウショ</t>
    </rPh>
    <rPh sb="4" eb="6">
      <t>ヘンコウ</t>
    </rPh>
    <phoneticPr fontId="1"/>
  </si>
  <si>
    <t>印は、「会社印」または「代表者印」をお願いします。</t>
    <phoneticPr fontId="1"/>
  </si>
  <si>
    <t>支店長</t>
    <rPh sb="0" eb="3">
      <t>シテンチョウ</t>
    </rPh>
    <phoneticPr fontId="1"/>
  </si>
  <si>
    <t>（1）補助事業者の変更</t>
    <phoneticPr fontId="1"/>
  </si>
  <si>
    <t>（2）事業内容の変更</t>
  </si>
  <si>
    <t>（2）事業内容の変更</t>
    <phoneticPr fontId="1"/>
  </si>
  <si>
    <t>１.　変更の種類</t>
    <rPh sb="3" eb="5">
      <t>ヘンコウ</t>
    </rPh>
    <rPh sb="6" eb="8">
      <t>シュルイ</t>
    </rPh>
    <phoneticPr fontId="1"/>
  </si>
  <si>
    <t>観光庁長官登録旅行業　第　　　号</t>
    <rPh sb="0" eb="3">
      <t>カンコウチョウ</t>
    </rPh>
    <rPh sb="3" eb="5">
      <t>チョウカン</t>
    </rPh>
    <rPh sb="5" eb="7">
      <t>トウロク</t>
    </rPh>
    <rPh sb="7" eb="10">
      <t>リョコウギョウ</t>
    </rPh>
    <rPh sb="11" eb="12">
      <t>ダイ</t>
    </rPh>
    <rPh sb="15" eb="16">
      <t>ゴウ</t>
    </rPh>
    <phoneticPr fontId="1"/>
  </si>
  <si>
    <t>○○県知事登録旅行業　第　-　　号</t>
    <rPh sb="2" eb="5">
      <t>ケンチジ</t>
    </rPh>
    <rPh sb="5" eb="7">
      <t>トウロク</t>
    </rPh>
    <rPh sb="7" eb="10">
      <t>リョコウギョウ</t>
    </rPh>
    <rPh sb="11" eb="12">
      <t>ダイ</t>
    </rPh>
    <rPh sb="16" eb="17">
      <t>ゴウ</t>
    </rPh>
    <phoneticPr fontId="1"/>
  </si>
  <si>
    <t>（※）</t>
  </si>
  <si>
    <t>→</t>
    <phoneticPr fontId="1"/>
  </si>
  <si>
    <t>団体名</t>
    <rPh sb="0" eb="2">
      <t>ダンタイ</t>
    </rPh>
    <rPh sb="2" eb="3">
      <t>メイ</t>
    </rPh>
    <phoneticPr fontId="1"/>
  </si>
  <si>
    <t>　令和　　年　　月　　日</t>
    <rPh sb="1" eb="3">
      <t>レイワ</t>
    </rPh>
    <rPh sb="5" eb="6">
      <t>ネン</t>
    </rPh>
    <rPh sb="8" eb="9">
      <t>ツキ</t>
    </rPh>
    <rPh sb="11" eb="12">
      <t>ヒ</t>
    </rPh>
    <phoneticPr fontId="1"/>
  </si>
  <si>
    <t>変更の交通機関</t>
    <rPh sb="0" eb="2">
      <t>ヘンコウ</t>
    </rPh>
    <rPh sb="3" eb="5">
      <t>コウツウ</t>
    </rPh>
    <rPh sb="5" eb="7">
      <t>キカン</t>
    </rPh>
    <phoneticPr fontId="1"/>
  </si>
  <si>
    <t>申請用　情報入力シート　</t>
    <rPh sb="0" eb="3">
      <t>シンセイヨウ</t>
    </rPh>
    <rPh sb="4" eb="6">
      <t>ジョウホウ</t>
    </rPh>
    <rPh sb="6" eb="8">
      <t>ニュウリョク</t>
    </rPh>
    <phoneticPr fontId="4"/>
  </si>
  <si>
    <t>変更内容の記入例</t>
    <rPh sb="0" eb="2">
      <t>ヘンコウ</t>
    </rPh>
    <rPh sb="2" eb="4">
      <t>ナイヨウ</t>
    </rPh>
    <rPh sb="5" eb="7">
      <t>キニュウ</t>
    </rPh>
    <rPh sb="7" eb="8">
      <t>レイ</t>
    </rPh>
    <phoneticPr fontId="1"/>
  </si>
  <si>
    <t>　⇐　※2</t>
    <phoneticPr fontId="1"/>
  </si>
  <si>
    <t>（※2）代表者の役職にご注意ください。　「代表取締役」　「代表取締役社長」</t>
    <rPh sb="4" eb="7">
      <t>ダイヒョウシャ</t>
    </rPh>
    <rPh sb="8" eb="10">
      <t>ヤクショク</t>
    </rPh>
    <rPh sb="12" eb="14">
      <t>チュウイ</t>
    </rPh>
    <phoneticPr fontId="1"/>
  </si>
  <si>
    <t>　⇐　※1</t>
    <phoneticPr fontId="1"/>
  </si>
  <si>
    <t>（※1）正式名称にてお願いします。（「観光庁長官登録旅行業　第○○号　」「○○県知事登録旅行業　第2-○○号」等）</t>
    <rPh sb="4" eb="6">
      <t>セイシキ</t>
    </rPh>
    <rPh sb="6" eb="8">
      <t>メイショウ</t>
    </rPh>
    <rPh sb="11" eb="12">
      <t>ネガ</t>
    </rPh>
    <rPh sb="19" eb="22">
      <t>カンコウチョウ</t>
    </rPh>
    <rPh sb="22" eb="24">
      <t>チョウカン</t>
    </rPh>
    <rPh sb="24" eb="26">
      <t>トウロク</t>
    </rPh>
    <rPh sb="26" eb="29">
      <t>リョコウギョウ</t>
    </rPh>
    <rPh sb="30" eb="31">
      <t>ダイ</t>
    </rPh>
    <rPh sb="33" eb="34">
      <t>ゴウ</t>
    </rPh>
    <rPh sb="39" eb="42">
      <t>ケンチジ</t>
    </rPh>
    <rPh sb="42" eb="44">
      <t>トウロク</t>
    </rPh>
    <rPh sb="44" eb="47">
      <t>リョコウギョウ</t>
    </rPh>
    <rPh sb="48" eb="49">
      <t>ダイ</t>
    </rPh>
    <rPh sb="53" eb="54">
      <t>ゴウ</t>
    </rPh>
    <rPh sb="55" eb="56">
      <t>ナド</t>
    </rPh>
    <phoneticPr fontId="1"/>
  </si>
  <si>
    <t>(株)→株式会社で表記ください。</t>
    <rPh sb="0" eb="3">
      <t>カブ</t>
    </rPh>
    <rPh sb="4" eb="6">
      <t>カブシキ</t>
    </rPh>
    <rPh sb="6" eb="8">
      <t>カイシャ</t>
    </rPh>
    <rPh sb="9" eb="11">
      <t>ヒョウキ</t>
    </rPh>
    <phoneticPr fontId="1"/>
  </si>
  <si>
    <t>申請者名称</t>
    <phoneticPr fontId="4"/>
  </si>
  <si>
    <t>１．実施月</t>
    <rPh sb="2" eb="4">
      <t>ジッシ</t>
    </rPh>
    <rPh sb="4" eb="5">
      <t>ツキ</t>
    </rPh>
    <phoneticPr fontId="1"/>
  </si>
  <si>
    <t>令和</t>
    <rPh sb="0" eb="2">
      <t>レイワ</t>
    </rPh>
    <phoneticPr fontId="1"/>
  </si>
  <si>
    <t>年</t>
    <rPh sb="0" eb="1">
      <t>ネン</t>
    </rPh>
    <phoneticPr fontId="1"/>
  </si>
  <si>
    <t>月実施分</t>
    <rPh sb="0" eb="1">
      <t>ツキ</t>
    </rPh>
    <rPh sb="1" eb="4">
      <t>ジッシブン</t>
    </rPh>
    <phoneticPr fontId="1"/>
  </si>
  <si>
    <t>〇△銀行</t>
    <rPh sb="1" eb="4">
      <t>サンカクギンコウ</t>
    </rPh>
    <phoneticPr fontId="1"/>
  </si>
  <si>
    <t>長崎支店</t>
    <rPh sb="0" eb="4">
      <t>ナガサキシテン</t>
    </rPh>
    <phoneticPr fontId="1"/>
  </si>
  <si>
    <t>普通口座</t>
    <rPh sb="0" eb="4">
      <t>フツウコウザ</t>
    </rPh>
    <phoneticPr fontId="1"/>
  </si>
  <si>
    <t>○●旅行株式会社</t>
    <phoneticPr fontId="1"/>
  </si>
  <si>
    <t>〇●リョコウカブシキカイシャ（カ</t>
    <phoneticPr fontId="1"/>
  </si>
  <si>
    <t>各市町確定額</t>
    <rPh sb="0" eb="2">
      <t>カクシ</t>
    </rPh>
    <rPh sb="2" eb="3">
      <t>マチ</t>
    </rPh>
    <rPh sb="3" eb="5">
      <t>カクテイ</t>
    </rPh>
    <rPh sb="5" eb="6">
      <t>ガク</t>
    </rPh>
    <phoneticPr fontId="4"/>
  </si>
  <si>
    <t>4月</t>
  </si>
  <si>
    <t>5月</t>
  </si>
  <si>
    <t>6月</t>
  </si>
  <si>
    <t>7月</t>
  </si>
  <si>
    <t>8月</t>
    <rPh sb="1" eb="2">
      <t>ツキ</t>
    </rPh>
    <phoneticPr fontId="4"/>
  </si>
  <si>
    <t>9月</t>
  </si>
  <si>
    <t>壱岐</t>
    <rPh sb="0" eb="2">
      <t>イキ</t>
    </rPh>
    <phoneticPr fontId="4"/>
  </si>
  <si>
    <t>対馬</t>
    <rPh sb="0" eb="2">
      <t>ツシマ</t>
    </rPh>
    <phoneticPr fontId="4"/>
  </si>
  <si>
    <t>五島</t>
    <rPh sb="0" eb="2">
      <t>ゴトウ</t>
    </rPh>
    <phoneticPr fontId="4"/>
  </si>
  <si>
    <t>上五島</t>
    <rPh sb="0" eb="1">
      <t>カミ</t>
    </rPh>
    <rPh sb="1" eb="3">
      <t>ゴトウ</t>
    </rPh>
    <phoneticPr fontId="4"/>
  </si>
  <si>
    <t>小値賀</t>
    <rPh sb="0" eb="3">
      <t>オジカ</t>
    </rPh>
    <phoneticPr fontId="4"/>
  </si>
  <si>
    <t>宇久</t>
    <rPh sb="0" eb="2">
      <t>ウク</t>
    </rPh>
    <phoneticPr fontId="4"/>
  </si>
  <si>
    <t>計</t>
    <rPh sb="0" eb="1">
      <t>ケイ</t>
    </rPh>
    <phoneticPr fontId="4"/>
  </si>
  <si>
    <t>10月</t>
  </si>
  <si>
    <t>11月</t>
  </si>
  <si>
    <t>12月</t>
  </si>
  <si>
    <t>1月</t>
  </si>
  <si>
    <t>2月</t>
    <phoneticPr fontId="4"/>
  </si>
  <si>
    <t>一般社団法人　長崎県観光連盟　</t>
    <rPh sb="0" eb="6">
      <t>イッパンシャダンホウジン</t>
    </rPh>
    <rPh sb="7" eb="9">
      <t>ナガサキ</t>
    </rPh>
    <rPh sb="9" eb="10">
      <t>ケン</t>
    </rPh>
    <rPh sb="10" eb="12">
      <t>カンコウ</t>
    </rPh>
    <rPh sb="12" eb="14">
      <t>レンメイ</t>
    </rPh>
    <phoneticPr fontId="5"/>
  </si>
  <si>
    <t>会長</t>
    <phoneticPr fontId="4"/>
  </si>
  <si>
    <t>様</t>
    <rPh sb="0" eb="1">
      <t>サマ</t>
    </rPh>
    <phoneticPr fontId="1"/>
  </si>
  <si>
    <t>交付請求書</t>
  </si>
  <si>
    <r>
      <t>申請した旅行商品の</t>
    </r>
    <r>
      <rPr>
        <b/>
        <sz val="11"/>
        <color theme="1"/>
        <rFont val="BIZ UDP明朝 Medium"/>
        <family val="1"/>
        <charset val="128"/>
      </rPr>
      <t>交通機関を変更</t>
    </r>
    <r>
      <rPr>
        <sz val="11"/>
        <color theme="1"/>
        <rFont val="BIZ UDP明朝 Medium"/>
        <family val="1"/>
        <charset val="128"/>
      </rPr>
      <t>して交付金を変更する場合</t>
    </r>
    <rPh sb="0" eb="2">
      <t>シンセイ</t>
    </rPh>
    <rPh sb="4" eb="6">
      <t>リョコウ</t>
    </rPh>
    <rPh sb="6" eb="8">
      <t>ショウヒン</t>
    </rPh>
    <rPh sb="9" eb="11">
      <t>コウツウ</t>
    </rPh>
    <rPh sb="11" eb="13">
      <t>キカン</t>
    </rPh>
    <rPh sb="14" eb="16">
      <t>ヘンコウ</t>
    </rPh>
    <rPh sb="18" eb="21">
      <t>コウフキン</t>
    </rPh>
    <rPh sb="22" eb="24">
      <t>ヘンコウ</t>
    </rPh>
    <rPh sb="26" eb="28">
      <t>バアイ</t>
    </rPh>
    <phoneticPr fontId="1"/>
  </si>
  <si>
    <t>新上五島町</t>
    <rPh sb="0" eb="5">
      <t>シンカミゴトウチョウ</t>
    </rPh>
    <phoneticPr fontId="1"/>
  </si>
  <si>
    <t>小値賀町</t>
    <rPh sb="0" eb="3">
      <t>オジカ</t>
    </rPh>
    <rPh sb="3" eb="4">
      <t>マチ</t>
    </rPh>
    <phoneticPr fontId="1"/>
  </si>
  <si>
    <t>宇久町</t>
    <rPh sb="0" eb="2">
      <t>ウク</t>
    </rPh>
    <rPh sb="2" eb="3">
      <t>マチ</t>
    </rPh>
    <phoneticPr fontId="1"/>
  </si>
  <si>
    <t>対馬市</t>
    <rPh sb="0" eb="2">
      <t>ツシマ</t>
    </rPh>
    <rPh sb="2" eb="3">
      <t>シ</t>
    </rPh>
    <phoneticPr fontId="1"/>
  </si>
  <si>
    <t>※色つき(青色）のセルは情報（計算式）が入っています。空欄に記入ください。</t>
    <phoneticPr fontId="1"/>
  </si>
  <si>
    <t>2．請求額</t>
    <rPh sb="2" eb="4">
      <t>セイキュウ</t>
    </rPh>
    <rPh sb="4" eb="5">
      <t>ガク</t>
    </rPh>
    <phoneticPr fontId="1"/>
  </si>
  <si>
    <t>3．振込先</t>
    <rPh sb="2" eb="4">
      <t>フリコミ</t>
    </rPh>
    <rPh sb="4" eb="5">
      <t>サキ</t>
    </rPh>
    <phoneticPr fontId="1"/>
  </si>
  <si>
    <t>　嶋崎真英</t>
    <rPh sb="1" eb="3">
      <t>シマザキ</t>
    </rPh>
    <rPh sb="3" eb="5">
      <t>マサヒデ</t>
    </rPh>
    <phoneticPr fontId="4"/>
  </si>
  <si>
    <t>企画開発費</t>
    <phoneticPr fontId="1"/>
  </si>
  <si>
    <t>（1）-①　会社名、会社住所、代表者名の変更</t>
    <phoneticPr fontId="1"/>
  </si>
  <si>
    <t>（2）-①　新たな旅行商品の追加</t>
    <phoneticPr fontId="1"/>
  </si>
  <si>
    <t>募集型企画旅行</t>
  </si>
  <si>
    <t>受注型企画旅行</t>
    <rPh sb="0" eb="2">
      <t>ジュチュウ</t>
    </rPh>
    <rPh sb="2" eb="3">
      <t>ガタ</t>
    </rPh>
    <rPh sb="3" eb="5">
      <t>キカク</t>
    </rPh>
    <rPh sb="5" eb="7">
      <t>リョコウ</t>
    </rPh>
    <phoneticPr fontId="1"/>
  </si>
  <si>
    <t>企画開発費</t>
    <phoneticPr fontId="1"/>
  </si>
  <si>
    <t>（記載例）</t>
  </si>
  <si>
    <t>印</t>
    <rPh sb="0" eb="1">
      <t>イン</t>
    </rPh>
    <phoneticPr fontId="4"/>
  </si>
  <si>
    <t>（4）宿泊、利用交通機関、体験・着地型商品の旅行会社の証明書</t>
    <rPh sb="3" eb="5">
      <t>シュクハク</t>
    </rPh>
    <rPh sb="6" eb="8">
      <t>リヨウ</t>
    </rPh>
    <rPh sb="8" eb="10">
      <t>コウツウ</t>
    </rPh>
    <rPh sb="10" eb="12">
      <t>キカン</t>
    </rPh>
    <rPh sb="13" eb="15">
      <t>タイケン</t>
    </rPh>
    <rPh sb="16" eb="19">
      <t>チャクチガタ</t>
    </rPh>
    <rPh sb="19" eb="21">
      <t>ショウヒン</t>
    </rPh>
    <rPh sb="22" eb="24">
      <t>リョコウ</t>
    </rPh>
    <rPh sb="24" eb="26">
      <t>カイシャ</t>
    </rPh>
    <rPh sb="27" eb="30">
      <t>ショウメイショ</t>
    </rPh>
    <phoneticPr fontId="1"/>
  </si>
  <si>
    <t>（5）最終行程表</t>
    <rPh sb="3" eb="5">
      <t>サイシュウ</t>
    </rPh>
    <rPh sb="5" eb="7">
      <t>コウテイ</t>
    </rPh>
    <rPh sb="7" eb="8">
      <t>ヒョウ</t>
    </rPh>
    <phoneticPr fontId="1"/>
  </si>
  <si>
    <t>（8）その他会長が必要と認めるもの</t>
    <phoneticPr fontId="1"/>
  </si>
  <si>
    <t>（6）旅行契約書又は旅行引受書の写し　【受注型企画旅行・教育旅行】</t>
    <rPh sb="3" eb="5">
      <t>リョコウ</t>
    </rPh>
    <rPh sb="5" eb="8">
      <t>ケイヤクショ</t>
    </rPh>
    <rPh sb="8" eb="9">
      <t>マタ</t>
    </rPh>
    <rPh sb="10" eb="12">
      <t>リョコウ</t>
    </rPh>
    <rPh sb="12" eb="14">
      <t>ヒキウケ</t>
    </rPh>
    <rPh sb="14" eb="15">
      <t>ショ</t>
    </rPh>
    <rPh sb="16" eb="17">
      <t>ウツ</t>
    </rPh>
    <phoneticPr fontId="1"/>
  </si>
  <si>
    <t>（7）学校証明書＜別記４＞　　　　【教育旅行】</t>
    <rPh sb="3" eb="5">
      <t>ガッコウ</t>
    </rPh>
    <rPh sb="5" eb="8">
      <t>ショウメイショ</t>
    </rPh>
    <rPh sb="9" eb="11">
      <t>ベッキ</t>
    </rPh>
    <phoneticPr fontId="1"/>
  </si>
  <si>
    <t>申請者（会社名）</t>
    <rPh sb="4" eb="7">
      <t>カイシャメイ</t>
    </rPh>
    <phoneticPr fontId="4"/>
  </si>
  <si>
    <t>印</t>
    <rPh sb="0" eb="1">
      <t>イン</t>
    </rPh>
    <phoneticPr fontId="1"/>
  </si>
  <si>
    <t>会社名</t>
    <rPh sb="0" eb="3">
      <t>カイシャメイ</t>
    </rPh>
    <phoneticPr fontId="4"/>
  </si>
  <si>
    <t>企画</t>
    <rPh sb="0" eb="2">
      <t>キカク</t>
    </rPh>
    <phoneticPr fontId="4"/>
  </si>
  <si>
    <t>郵便番号</t>
    <rPh sb="0" eb="4">
      <t>ユウビンバンゴウ</t>
    </rPh>
    <phoneticPr fontId="1"/>
  </si>
  <si>
    <t>850-8570</t>
    <phoneticPr fontId="1"/>
  </si>
  <si>
    <t>〒</t>
    <phoneticPr fontId="1"/>
  </si>
  <si>
    <t>旅行商品掲載ホームページ</t>
    <rPh sb="0" eb="2">
      <t>リョコウ</t>
    </rPh>
    <rPh sb="2" eb="4">
      <t>ショウヒン</t>
    </rPh>
    <rPh sb="4" eb="6">
      <t>ケイサイ</t>
    </rPh>
    <phoneticPr fontId="1"/>
  </si>
  <si>
    <t>https://www.nagasaki-tabinet.com/</t>
    <phoneticPr fontId="1"/>
  </si>
  <si>
    <t>会社住所②　（ビル名等）</t>
    <rPh sb="0" eb="2">
      <t>カイシャ</t>
    </rPh>
    <rPh sb="2" eb="4">
      <t>ジュウショ</t>
    </rPh>
    <rPh sb="9" eb="10">
      <t>メイ</t>
    </rPh>
    <rPh sb="10" eb="11">
      <t>ナド</t>
    </rPh>
    <phoneticPr fontId="1"/>
  </si>
  <si>
    <t>販売促進費</t>
    <rPh sb="0" eb="2">
      <t>ハンバイ</t>
    </rPh>
    <rPh sb="2" eb="4">
      <t>ソクシン</t>
    </rPh>
    <rPh sb="4" eb="5">
      <t>ヒ</t>
    </rPh>
    <phoneticPr fontId="4"/>
  </si>
  <si>
    <t>4．関係書類</t>
    <rPh sb="2" eb="4">
      <t>カンケイ</t>
    </rPh>
    <rPh sb="4" eb="6">
      <t>ショルイ</t>
    </rPh>
    <phoneticPr fontId="1"/>
  </si>
  <si>
    <t>　申請したしま旅商品が販売不調のため、旅行商品の内容を見直し、新しいしま旅商品に変更して販売します。</t>
    <phoneticPr fontId="1"/>
  </si>
  <si>
    <t>販売中止の旅行商品</t>
    <rPh sb="0" eb="2">
      <t>ハンバイ</t>
    </rPh>
    <rPh sb="2" eb="4">
      <t>チュウシ</t>
    </rPh>
    <rPh sb="5" eb="7">
      <t>リョコウ</t>
    </rPh>
    <rPh sb="7" eb="9">
      <t>ショウヒン</t>
    </rPh>
    <phoneticPr fontId="1"/>
  </si>
  <si>
    <t>追加するの旅行商品</t>
    <rPh sb="0" eb="2">
      <t>ツイカ</t>
    </rPh>
    <rPh sb="5" eb="7">
      <t>リョコウ</t>
    </rPh>
    <rPh sb="7" eb="9">
      <t>ショウヒン</t>
    </rPh>
    <phoneticPr fontId="1"/>
  </si>
  <si>
    <t>　申請したしま旅商品が販売不調のため、下記旅行商品の販売を中止します。</t>
    <rPh sb="19" eb="21">
      <t>カキ</t>
    </rPh>
    <rPh sb="29" eb="31">
      <t>チュウシ</t>
    </rPh>
    <phoneticPr fontId="1"/>
  </si>
  <si>
    <t>販売終了月</t>
    <rPh sb="0" eb="2">
      <t>ハンバイ</t>
    </rPh>
    <rPh sb="2" eb="4">
      <t>シュウリョウ</t>
    </rPh>
    <rPh sb="4" eb="5">
      <t>ツキ</t>
    </rPh>
    <phoneticPr fontId="1"/>
  </si>
  <si>
    <t>販売開始月</t>
    <rPh sb="0" eb="2">
      <t>ハンバイ</t>
    </rPh>
    <rPh sb="2" eb="4">
      <t>カイシ</t>
    </rPh>
    <rPh sb="4" eb="5">
      <t>ツキ</t>
    </rPh>
    <phoneticPr fontId="1"/>
  </si>
  <si>
    <r>
      <t>①追加（</t>
    </r>
    <r>
      <rPr>
        <sz val="11"/>
        <color rgb="FFFF0000"/>
        <rFont val="BIZ UDP明朝 Medium"/>
        <family val="1"/>
        <charset val="128"/>
      </rPr>
      <t>募集型）</t>
    </r>
    <rPh sb="1" eb="3">
      <t>ツイカ</t>
    </rPh>
    <phoneticPr fontId="1"/>
  </si>
  <si>
    <r>
      <t>②取消（</t>
    </r>
    <r>
      <rPr>
        <sz val="11"/>
        <color rgb="FFFF0000"/>
        <rFont val="BIZ UDP明朝 Medium"/>
        <family val="1"/>
        <charset val="128"/>
      </rPr>
      <t>募集型）</t>
    </r>
    <rPh sb="1" eb="3">
      <t>トリケシ</t>
    </rPh>
    <phoneticPr fontId="1"/>
  </si>
  <si>
    <r>
      <t>③追加と取消（</t>
    </r>
    <r>
      <rPr>
        <sz val="11"/>
        <color rgb="FFFF0000"/>
        <rFont val="BIZ UDP明朝 Medium"/>
        <family val="1"/>
        <charset val="128"/>
      </rPr>
      <t>募集型）</t>
    </r>
    <rPh sb="1" eb="3">
      <t>ツイカ</t>
    </rPh>
    <phoneticPr fontId="1"/>
  </si>
  <si>
    <t>　申請したしま旅商品が交通機関の都合でダイヤが変更となり、当初予定した時間での行程が組めなくなりましたので、旅行行程見直して販売を計画しております。その際、交通機関の変更を伴うため、交通費の補助額が変更となりますので、関係書類を添えて変更を申込いたします。</t>
    <rPh sb="11" eb="13">
      <t>コウツウ</t>
    </rPh>
    <rPh sb="13" eb="15">
      <t>キカン</t>
    </rPh>
    <rPh sb="16" eb="18">
      <t>ツゴウ</t>
    </rPh>
    <rPh sb="23" eb="25">
      <t>ヘンコウ</t>
    </rPh>
    <rPh sb="29" eb="31">
      <t>トウショ</t>
    </rPh>
    <rPh sb="31" eb="33">
      <t>ヨテイ</t>
    </rPh>
    <rPh sb="35" eb="37">
      <t>ジカン</t>
    </rPh>
    <rPh sb="39" eb="41">
      <t>コウテイ</t>
    </rPh>
    <rPh sb="42" eb="43">
      <t>ク</t>
    </rPh>
    <rPh sb="54" eb="56">
      <t>リョコウ</t>
    </rPh>
    <rPh sb="58" eb="60">
      <t>ミナオ</t>
    </rPh>
    <rPh sb="62" eb="64">
      <t>ハンバイ</t>
    </rPh>
    <rPh sb="65" eb="67">
      <t>ケイカク</t>
    </rPh>
    <rPh sb="76" eb="77">
      <t>サイ</t>
    </rPh>
    <rPh sb="78" eb="80">
      <t>コウツウ</t>
    </rPh>
    <rPh sb="80" eb="82">
      <t>キカン</t>
    </rPh>
    <rPh sb="83" eb="85">
      <t>ヘンコウ</t>
    </rPh>
    <rPh sb="86" eb="87">
      <t>トモナ</t>
    </rPh>
    <rPh sb="91" eb="94">
      <t>コウツウヒ</t>
    </rPh>
    <rPh sb="95" eb="97">
      <t>ホジョ</t>
    </rPh>
    <rPh sb="97" eb="98">
      <t>ガク</t>
    </rPh>
    <rPh sb="99" eb="101">
      <t>ヘンコウ</t>
    </rPh>
    <rPh sb="109" eb="111">
      <t>カンケイ</t>
    </rPh>
    <rPh sb="111" eb="113">
      <t>ショルイ</t>
    </rPh>
    <rPh sb="114" eb="115">
      <t>ソ</t>
    </rPh>
    <rPh sb="117" eb="119">
      <t>ヘンコウ</t>
    </rPh>
    <phoneticPr fontId="1"/>
  </si>
  <si>
    <t>航路変更の旅行商品</t>
    <rPh sb="0" eb="2">
      <t>コウロ</t>
    </rPh>
    <rPh sb="2" eb="4">
      <t>ヘンコウ</t>
    </rPh>
    <rPh sb="5" eb="7">
      <t>リョコウ</t>
    </rPh>
    <rPh sb="7" eb="9">
      <t>ショウヒン</t>
    </rPh>
    <phoneticPr fontId="1"/>
  </si>
  <si>
    <t>月</t>
    <rPh sb="0" eb="1">
      <t>ツキ</t>
    </rPh>
    <phoneticPr fontId="1"/>
  </si>
  <si>
    <t>変更となる期間</t>
    <rPh sb="0" eb="2">
      <t>ヘンコウ</t>
    </rPh>
    <rPh sb="5" eb="7">
      <t>キカン</t>
    </rPh>
    <phoneticPr fontId="1"/>
  </si>
  <si>
    <t>（2）-④　受理された旅行商品の全てもしくは一部を中止</t>
    <rPh sb="6" eb="8">
      <t>ジュリ</t>
    </rPh>
    <rPh sb="16" eb="17">
      <t>スベ</t>
    </rPh>
    <rPh sb="22" eb="24">
      <t>イチブ</t>
    </rPh>
    <phoneticPr fontId="1"/>
  </si>
  <si>
    <t>＊情報シートに入力してください</t>
    <rPh sb="1" eb="3">
      <t>ジョウホウ</t>
    </rPh>
    <rPh sb="7" eb="9">
      <t>ニュウリョク</t>
    </rPh>
    <phoneticPr fontId="1"/>
  </si>
  <si>
    <t xml:space="preserve"> </t>
    <phoneticPr fontId="1"/>
  </si>
  <si>
    <t>　　記載された企画書やパンフレット等</t>
    <phoneticPr fontId="1"/>
  </si>
  <si>
    <t>本</t>
    <rPh sb="0" eb="1">
      <t>ホン</t>
    </rPh>
    <phoneticPr fontId="1"/>
  </si>
  <si>
    <t>助成金利用予定</t>
    <rPh sb="0" eb="2">
      <t>ジョセイ</t>
    </rPh>
    <rPh sb="2" eb="3">
      <t>キン</t>
    </rPh>
    <rPh sb="3" eb="5">
      <t>リヨウ</t>
    </rPh>
    <rPh sb="5" eb="7">
      <t>ヨテイ</t>
    </rPh>
    <phoneticPr fontId="1"/>
  </si>
  <si>
    <t>助成対象旅行商品数</t>
    <rPh sb="0" eb="2">
      <t>ジョセイ</t>
    </rPh>
    <rPh sb="2" eb="4">
      <t>タイショウ</t>
    </rPh>
    <rPh sb="4" eb="6">
      <t>リョコウ</t>
    </rPh>
    <rPh sb="6" eb="8">
      <t>ショウヒン</t>
    </rPh>
    <rPh sb="8" eb="9">
      <t>スウ</t>
    </rPh>
    <phoneticPr fontId="1"/>
  </si>
  <si>
    <t>壱岐市</t>
    <phoneticPr fontId="1"/>
  </si>
  <si>
    <t>１．旅行形態</t>
    <rPh sb="2" eb="4">
      <t>リョコウ</t>
    </rPh>
    <rPh sb="4" eb="6">
      <t>ケイタイ</t>
    </rPh>
    <phoneticPr fontId="1"/>
  </si>
  <si>
    <t>団体型（エスコート）商品</t>
    <rPh sb="0" eb="3">
      <t>ダンタイガタ</t>
    </rPh>
    <rPh sb="10" eb="12">
      <t>ショウヒン</t>
    </rPh>
    <phoneticPr fontId="1"/>
  </si>
  <si>
    <t>～</t>
  </si>
  <si>
    <t>～</t>
    <phoneticPr fontId="1"/>
  </si>
  <si>
    <t>旅行形態</t>
    <rPh sb="0" eb="2">
      <t>リョコウ</t>
    </rPh>
    <rPh sb="2" eb="4">
      <t>ケイタイ</t>
    </rPh>
    <phoneticPr fontId="1"/>
  </si>
  <si>
    <t>開始日</t>
    <rPh sb="0" eb="3">
      <t>カイシビ</t>
    </rPh>
    <phoneticPr fontId="1"/>
  </si>
  <si>
    <t>終了日</t>
    <rPh sb="0" eb="3">
      <t>シュウリョウビ</t>
    </rPh>
    <phoneticPr fontId="1"/>
  </si>
  <si>
    <t>3．販売計画</t>
    <rPh sb="2" eb="4">
      <t>ハンバイ</t>
    </rPh>
    <rPh sb="4" eb="6">
      <t>ケイカク</t>
    </rPh>
    <phoneticPr fontId="1"/>
  </si>
  <si>
    <t>（円）</t>
    <rPh sb="1" eb="2">
      <t>エン</t>
    </rPh>
    <phoneticPr fontId="1"/>
  </si>
  <si>
    <t>市町</t>
    <rPh sb="0" eb="1">
      <t>シ</t>
    </rPh>
    <rPh sb="1" eb="2">
      <t>マチ</t>
    </rPh>
    <phoneticPr fontId="1"/>
  </si>
  <si>
    <t>　申請したしま旅商品に下記のしま旅商品に追加して販売します。</t>
    <rPh sb="11" eb="13">
      <t>カキ</t>
    </rPh>
    <rPh sb="20" eb="22">
      <t>ツイカ</t>
    </rPh>
    <phoneticPr fontId="1"/>
  </si>
  <si>
    <t>五島　孤独のグルメ旅　</t>
    <rPh sb="0" eb="2">
      <t>ゴトウ</t>
    </rPh>
    <rPh sb="3" eb="5">
      <t>コドク</t>
    </rPh>
    <rPh sb="9" eb="10">
      <t>タビ</t>
    </rPh>
    <phoneticPr fontId="1"/>
  </si>
  <si>
    <t>7月～2月</t>
    <rPh sb="1" eb="2">
      <t>ツキ</t>
    </rPh>
    <rPh sb="4" eb="5">
      <t>ツキ</t>
    </rPh>
    <phoneticPr fontId="1"/>
  </si>
  <si>
    <t>上五島　キリシタン紀行</t>
    <rPh sb="0" eb="3">
      <t>カミゴトウ</t>
    </rPh>
    <rPh sb="9" eb="11">
      <t>キコウ</t>
    </rPh>
    <phoneticPr fontId="1"/>
  </si>
  <si>
    <t>9月～2月</t>
    <rPh sb="1" eb="2">
      <t>ツキ</t>
    </rPh>
    <rPh sb="4" eb="5">
      <t>ツキ</t>
    </rPh>
    <phoneticPr fontId="1"/>
  </si>
  <si>
    <t>7.8月</t>
    <rPh sb="3" eb="4">
      <t>ツキ</t>
    </rPh>
    <phoneticPr fontId="1"/>
  </si>
  <si>
    <t>12月～2月</t>
    <rPh sb="2" eb="3">
      <t>ツキ</t>
    </rPh>
    <rPh sb="5" eb="6">
      <t>ツキ</t>
    </rPh>
    <phoneticPr fontId="1"/>
  </si>
  <si>
    <t>壱岐の旅</t>
    <rPh sb="0" eb="2">
      <t>イキ</t>
    </rPh>
    <rPh sb="3" eb="4">
      <t>タビ</t>
    </rPh>
    <phoneticPr fontId="1"/>
  </si>
  <si>
    <t>対馬の旅</t>
    <rPh sb="0" eb="2">
      <t>ツシマ</t>
    </rPh>
    <rPh sb="3" eb="4">
      <t>タビ</t>
    </rPh>
    <phoneticPr fontId="1"/>
  </si>
  <si>
    <t>個人型（フリープラン）商品</t>
    <rPh sb="0" eb="3">
      <t>コジンガタ</t>
    </rPh>
    <rPh sb="11" eb="13">
      <t>ショウヒン</t>
    </rPh>
    <phoneticPr fontId="1"/>
  </si>
  <si>
    <t>飛行機チャーター商品</t>
    <rPh sb="0" eb="3">
      <t>ヒコウキ</t>
    </rPh>
    <rPh sb="8" eb="10">
      <t>ショウヒン</t>
    </rPh>
    <phoneticPr fontId="1"/>
  </si>
  <si>
    <t>教育旅行</t>
    <rPh sb="0" eb="2">
      <t>キョウイク</t>
    </rPh>
    <rPh sb="2" eb="4">
      <t>リョコウ</t>
    </rPh>
    <phoneticPr fontId="1"/>
  </si>
  <si>
    <t>訪日旅行</t>
    <rPh sb="0" eb="2">
      <t>ホウニチ</t>
    </rPh>
    <rPh sb="2" eb="4">
      <t>リョコウ</t>
    </rPh>
    <phoneticPr fontId="1"/>
  </si>
  <si>
    <t>企画開発費</t>
    <rPh sb="0" eb="2">
      <t>キカク</t>
    </rPh>
    <rPh sb="2" eb="4">
      <t>カイハツ</t>
    </rPh>
    <rPh sb="4" eb="5">
      <t>ヒ</t>
    </rPh>
    <phoneticPr fontId="1"/>
  </si>
  <si>
    <t>計</t>
    <rPh sb="0" eb="1">
      <t>ケイ</t>
    </rPh>
    <phoneticPr fontId="1"/>
  </si>
  <si>
    <t>2．実施期間</t>
    <phoneticPr fontId="1"/>
  </si>
  <si>
    <t>長崎県「しま旅滞在促進事業」実績書</t>
    <rPh sb="0" eb="3">
      <t>ナガサキケン</t>
    </rPh>
    <rPh sb="6" eb="7">
      <t>タビ</t>
    </rPh>
    <rPh sb="7" eb="9">
      <t>タイザイ</t>
    </rPh>
    <rPh sb="9" eb="11">
      <t>ソクシン</t>
    </rPh>
    <rPh sb="11" eb="13">
      <t>ジギョウ</t>
    </rPh>
    <rPh sb="14" eb="16">
      <t>ジッセキ</t>
    </rPh>
    <rPh sb="16" eb="17">
      <t>ショ</t>
    </rPh>
    <phoneticPr fontId="1"/>
  </si>
  <si>
    <t>実績</t>
    <rPh sb="0" eb="2">
      <t>ジッセキ</t>
    </rPh>
    <phoneticPr fontId="1"/>
  </si>
  <si>
    <t>3．販売実績詳細及び助成金利用実績</t>
    <rPh sb="2" eb="4">
      <t>ハンバイ</t>
    </rPh>
    <rPh sb="4" eb="6">
      <t>ジッセキ</t>
    </rPh>
    <rPh sb="6" eb="8">
      <t>ショウサイ</t>
    </rPh>
    <rPh sb="8" eb="9">
      <t>オヨ</t>
    </rPh>
    <rPh sb="10" eb="13">
      <t>ジョセイキン</t>
    </rPh>
    <rPh sb="13" eb="15">
      <t>リヨウ</t>
    </rPh>
    <rPh sb="15" eb="17">
      <t>ジッセキ</t>
    </rPh>
    <phoneticPr fontId="1"/>
  </si>
  <si>
    <t>長崎県「しま旅滞在促進事業」助成金</t>
    <rPh sb="0" eb="2">
      <t>ナガサキ</t>
    </rPh>
    <rPh sb="2" eb="3">
      <t>ケン</t>
    </rPh>
    <rPh sb="6" eb="7">
      <t>タビ</t>
    </rPh>
    <rPh sb="7" eb="9">
      <t>タイザイ</t>
    </rPh>
    <rPh sb="9" eb="11">
      <t>ソクシン</t>
    </rPh>
    <rPh sb="11" eb="13">
      <t>ジギョウ</t>
    </rPh>
    <rPh sb="14" eb="16">
      <t>ジョセイ</t>
    </rPh>
    <rPh sb="16" eb="17">
      <t>キン</t>
    </rPh>
    <phoneticPr fontId="1"/>
  </si>
  <si>
    <t>担当者</t>
    <rPh sb="0" eb="3">
      <t>タントウシャ</t>
    </rPh>
    <phoneticPr fontId="4"/>
  </si>
  <si>
    <t>連絡先</t>
    <rPh sb="0" eb="3">
      <t>レンラクサキ</t>
    </rPh>
    <phoneticPr fontId="4"/>
  </si>
  <si>
    <t>提出日</t>
    <rPh sb="0" eb="2">
      <t>テイシュツ</t>
    </rPh>
    <rPh sb="2" eb="3">
      <t>ビ</t>
    </rPh>
    <phoneticPr fontId="1"/>
  </si>
  <si>
    <t>提出者</t>
    <rPh sb="0" eb="2">
      <t>テイシュツ</t>
    </rPh>
    <rPh sb="2" eb="3">
      <t>シャ</t>
    </rPh>
    <phoneticPr fontId="1"/>
  </si>
  <si>
    <t>販売期間</t>
    <rPh sb="0" eb="2">
      <t>ハンバイ</t>
    </rPh>
    <rPh sb="2" eb="4">
      <t>キカン</t>
    </rPh>
    <phoneticPr fontId="1"/>
  </si>
  <si>
    <t>募集型企画旅行</t>
    <rPh sb="0" eb="2">
      <t>ボシュウ</t>
    </rPh>
    <rPh sb="2" eb="3">
      <t>ガタ</t>
    </rPh>
    <rPh sb="3" eb="5">
      <t>キカク</t>
    </rPh>
    <rPh sb="5" eb="7">
      <t>リョコウ</t>
    </rPh>
    <phoneticPr fontId="1"/>
  </si>
  <si>
    <t>印</t>
    <rPh sb="0" eb="1">
      <t>イン</t>
    </rPh>
    <phoneticPr fontId="1"/>
  </si>
  <si>
    <t>（様式第１号～第６号までの提出は、押印後PDFでの提出可能です）</t>
    <rPh sb="1" eb="3">
      <t>ヨウシキ</t>
    </rPh>
    <rPh sb="3" eb="4">
      <t>ダイ</t>
    </rPh>
    <rPh sb="5" eb="6">
      <t>ゴウ</t>
    </rPh>
    <rPh sb="7" eb="8">
      <t>ダイ</t>
    </rPh>
    <rPh sb="9" eb="10">
      <t>ゴウ</t>
    </rPh>
    <rPh sb="13" eb="15">
      <t>テイシュツ</t>
    </rPh>
    <rPh sb="17" eb="20">
      <t>オウインゴ</t>
    </rPh>
    <rPh sb="25" eb="27">
      <t>テイシュツ</t>
    </rPh>
    <rPh sb="27" eb="29">
      <t>カノウ</t>
    </rPh>
    <phoneticPr fontId="1"/>
  </si>
  <si>
    <t>（1）助成事業者の変更</t>
    <phoneticPr fontId="1"/>
  </si>
  <si>
    <t>団体型（エスコート商品）・個人型（フリープラン）</t>
    <rPh sb="0" eb="3">
      <t>ダンタイガタ</t>
    </rPh>
    <rPh sb="9" eb="11">
      <t>ショウヒン</t>
    </rPh>
    <rPh sb="13" eb="16">
      <t>コジンガタ</t>
    </rPh>
    <phoneticPr fontId="1"/>
  </si>
  <si>
    <t>詳細</t>
    <rPh sb="0" eb="2">
      <t>ショウサイ</t>
    </rPh>
    <phoneticPr fontId="1"/>
  </si>
  <si>
    <t>選択ください</t>
    <rPh sb="0" eb="2">
      <t>センタク</t>
    </rPh>
    <phoneticPr fontId="1"/>
  </si>
  <si>
    <t>その実績を報告します。</t>
    <phoneticPr fontId="1"/>
  </si>
  <si>
    <t>（1）実績書（様式第6号）</t>
    <rPh sb="3" eb="6">
      <t>ジッセキショ</t>
    </rPh>
    <phoneticPr fontId="1"/>
  </si>
  <si>
    <r>
      <t>（2）</t>
    </r>
    <r>
      <rPr>
        <sz val="11"/>
        <color rgb="FFFF0000"/>
        <rFont val="BIZ UDP明朝 Medium"/>
        <family val="1"/>
        <charset val="128"/>
      </rPr>
      <t>助成</t>
    </r>
    <r>
      <rPr>
        <sz val="11"/>
        <color theme="1"/>
        <rFont val="BIZ UDP明朝 Medium"/>
        <family val="1"/>
        <charset val="128"/>
      </rPr>
      <t>金実績シート</t>
    </r>
    <rPh sb="3" eb="5">
      <t>ジョセイ</t>
    </rPh>
    <rPh sb="5" eb="6">
      <t>キン</t>
    </rPh>
    <rPh sb="6" eb="8">
      <t>ジッセキ</t>
    </rPh>
    <phoneticPr fontId="1"/>
  </si>
  <si>
    <t>団体型（エスコート）商品</t>
    <phoneticPr fontId="1"/>
  </si>
  <si>
    <t>送客数</t>
    <phoneticPr fontId="1"/>
  </si>
  <si>
    <t>延泊数</t>
    <phoneticPr fontId="1"/>
  </si>
  <si>
    <t>累計</t>
    <rPh sb="0" eb="2">
      <t>ルイケイ</t>
    </rPh>
    <phoneticPr fontId="1"/>
  </si>
  <si>
    <t>販売促進費</t>
    <rPh sb="0" eb="2">
      <t>ハンバイ</t>
    </rPh>
    <rPh sb="2" eb="4">
      <t>ソクシン</t>
    </rPh>
    <rPh sb="4" eb="5">
      <t>ヒ</t>
    </rPh>
    <phoneticPr fontId="1"/>
  </si>
  <si>
    <t>月分</t>
    <rPh sb="0" eb="2">
      <t>ツキブン</t>
    </rPh>
    <phoneticPr fontId="1"/>
  </si>
  <si>
    <t>下記金額を交付されるよう請求します。</t>
    <rPh sb="0" eb="2">
      <t>カキ</t>
    </rPh>
    <rPh sb="2" eb="4">
      <t>キンガク</t>
    </rPh>
    <rPh sb="5" eb="7">
      <t>コウフ</t>
    </rPh>
    <phoneticPr fontId="1"/>
  </si>
  <si>
    <t>（2）-①　新たな旅行商品の追加</t>
  </si>
  <si>
    <t>3．助成金利用実績</t>
    <rPh sb="2" eb="5">
      <t>ジョセイキン</t>
    </rPh>
    <rPh sb="5" eb="7">
      <t>リヨウ</t>
    </rPh>
    <rPh sb="7" eb="9">
      <t>ジッセキ</t>
    </rPh>
    <phoneticPr fontId="1"/>
  </si>
  <si>
    <t>販売促進費</t>
    <phoneticPr fontId="1"/>
  </si>
  <si>
    <t>販売促進</t>
    <rPh sb="0" eb="2">
      <t>ハンバイ</t>
    </rPh>
    <rPh sb="2" eb="4">
      <t>ソクシン</t>
    </rPh>
    <phoneticPr fontId="4"/>
  </si>
  <si>
    <t>新上五島町　孤独の旅</t>
    <rPh sb="0" eb="5">
      <t>シンカミゴトウチョウ</t>
    </rPh>
    <rPh sb="6" eb="8">
      <t>コドク</t>
    </rPh>
    <rPh sb="9" eb="10">
      <t>タビ</t>
    </rPh>
    <phoneticPr fontId="1"/>
  </si>
  <si>
    <t>新上五島・宇久の旅</t>
    <rPh sb="0" eb="2">
      <t>シンカミ</t>
    </rPh>
    <rPh sb="2" eb="4">
      <t>ゴトウ</t>
    </rPh>
    <rPh sb="5" eb="7">
      <t>ウク</t>
    </rPh>
    <rPh sb="8" eb="9">
      <t>タビ</t>
    </rPh>
    <phoneticPr fontId="1"/>
  </si>
  <si>
    <t>壱岐・対馬の旅</t>
    <rPh sb="0" eb="2">
      <t>イキ</t>
    </rPh>
    <rPh sb="3" eb="5">
      <t>ツシマ</t>
    </rPh>
    <rPh sb="6" eb="7">
      <t>タビ</t>
    </rPh>
    <phoneticPr fontId="1"/>
  </si>
  <si>
    <t>　申請した新上五島町のしま旅商品を取消、新たに新上五島町・宇久の商品と壱岐・対馬の商品を追加して販売します。尚、旅行商品の詳細については算出シート及び企画書にて説明します。</t>
    <rPh sb="5" eb="10">
      <t>シンカミゴトウチョウ</t>
    </rPh>
    <rPh sb="17" eb="19">
      <t>トリケシ</t>
    </rPh>
    <rPh sb="20" eb="21">
      <t>アラ</t>
    </rPh>
    <rPh sb="23" eb="28">
      <t>シンカミゴトウチョウ</t>
    </rPh>
    <rPh sb="29" eb="31">
      <t>ウク</t>
    </rPh>
    <rPh sb="32" eb="34">
      <t>ショウヒン</t>
    </rPh>
    <rPh sb="35" eb="37">
      <t>イキ</t>
    </rPh>
    <rPh sb="38" eb="40">
      <t>ツシマ</t>
    </rPh>
    <rPh sb="41" eb="43">
      <t>ショウヒン</t>
    </rPh>
    <rPh sb="44" eb="46">
      <t>ツイカ</t>
    </rPh>
    <rPh sb="54" eb="55">
      <t>ナオ</t>
    </rPh>
    <rPh sb="56" eb="58">
      <t>リョコウ</t>
    </rPh>
    <rPh sb="58" eb="60">
      <t>ショウヒン</t>
    </rPh>
    <rPh sb="61" eb="63">
      <t>ショウサイ</t>
    </rPh>
    <rPh sb="68" eb="70">
      <t>サンシュツ</t>
    </rPh>
    <rPh sb="73" eb="74">
      <t>オヨ</t>
    </rPh>
    <rPh sb="75" eb="78">
      <t>キカクショ</t>
    </rPh>
    <rPh sb="80" eb="82">
      <t>セツメイ</t>
    </rPh>
    <phoneticPr fontId="1"/>
  </si>
  <si>
    <t xml:space="preserve">届出NO </t>
    <rPh sb="0" eb="2">
      <t>トドケデ</t>
    </rPh>
    <phoneticPr fontId="1"/>
  </si>
  <si>
    <t>　</t>
    <phoneticPr fontId="1"/>
  </si>
  <si>
    <t>（2）-②　受理された旅行商品の宿泊する市町の変更</t>
    <rPh sb="6" eb="8">
      <t>ジュリ</t>
    </rPh>
    <phoneticPr fontId="1"/>
  </si>
  <si>
    <t>（2）-③　受理された旅行商品の全てもしくは一部を中止</t>
    <rPh sb="6" eb="8">
      <t>ジュリ</t>
    </rPh>
    <rPh sb="16" eb="17">
      <t>スベ</t>
    </rPh>
    <rPh sb="22" eb="24">
      <t>イチブ</t>
    </rPh>
    <phoneticPr fontId="1"/>
  </si>
  <si>
    <t>先月までの
実績累計</t>
    <rPh sb="0" eb="2">
      <t>センゲツ</t>
    </rPh>
    <rPh sb="6" eb="8">
      <t>ジッセキ</t>
    </rPh>
    <rPh sb="8" eb="10">
      <t>ルイケイ</t>
    </rPh>
    <phoneticPr fontId="1"/>
  </si>
  <si>
    <t>受注型・教育旅行は団体名を記入ください</t>
    <rPh sb="13" eb="15">
      <t>キニュウ</t>
    </rPh>
    <phoneticPr fontId="1"/>
  </si>
  <si>
    <t>募集型は団体型・個人型別又は両方を記入ください</t>
    <rPh sb="12" eb="13">
      <t>マタ</t>
    </rPh>
    <rPh sb="14" eb="16">
      <t>リョウホウ</t>
    </rPh>
    <rPh sb="17" eb="19">
      <t>キニュウ</t>
    </rPh>
    <phoneticPr fontId="1"/>
  </si>
  <si>
    <t>＜別記　1＞</t>
    <rPh sb="1" eb="3">
      <t>ベッキ</t>
    </rPh>
    <phoneticPr fontId="1"/>
  </si>
  <si>
    <t>団体型（エスコート）</t>
    <phoneticPr fontId="1"/>
  </si>
  <si>
    <t>（1）実績書（別記　1）</t>
    <rPh sb="3" eb="6">
      <t>ジッセキショ</t>
    </rPh>
    <rPh sb="7" eb="9">
      <t>ベッキ</t>
    </rPh>
    <phoneticPr fontId="1"/>
  </si>
  <si>
    <t>（3）宿泊、利用交通機関、体験・着地型商品の旅行会社の証明書（様式第6号）</t>
    <phoneticPr fontId="1"/>
  </si>
  <si>
    <t>②　旅行契約書又は旅行引受書の写し　</t>
    <phoneticPr fontId="1"/>
  </si>
  <si>
    <t>（5）その他会長が必要と認めるもの</t>
    <phoneticPr fontId="1"/>
  </si>
  <si>
    <t>③　学校証明書　＜別記2＞　</t>
    <phoneticPr fontId="1"/>
  </si>
  <si>
    <t>　・教育旅行・・下記の書類</t>
    <phoneticPr fontId="1"/>
  </si>
  <si>
    <t>　・受注型企画旅行</t>
    <phoneticPr fontId="1"/>
  </si>
  <si>
    <t>旅行商品ごとのパンフレット等（原本）</t>
    <phoneticPr fontId="1"/>
  </si>
  <si>
    <t>　・募集型企画旅行</t>
    <phoneticPr fontId="1"/>
  </si>
  <si>
    <t>（4）形態別関係書類は（1）～（3）に追加して下記の書類</t>
    <rPh sb="3" eb="6">
      <t>ケイタイベツ</t>
    </rPh>
    <rPh sb="6" eb="8">
      <t>カンケイ</t>
    </rPh>
    <rPh sb="8" eb="10">
      <t>ショルイ</t>
    </rPh>
    <rPh sb="23" eb="25">
      <t>カキ</t>
    </rPh>
    <phoneticPr fontId="1"/>
  </si>
  <si>
    <t>（１）助成金算出シート</t>
    <phoneticPr fontId="1"/>
  </si>
  <si>
    <t>（3）その他会長が必要と認めるもの</t>
    <phoneticPr fontId="1"/>
  </si>
  <si>
    <t>（１）助成金算出シート</t>
    <rPh sb="3" eb="6">
      <t>ジョセイキン</t>
    </rPh>
    <rPh sb="6" eb="8">
      <t>サンシュツ</t>
    </rPh>
    <phoneticPr fontId="1"/>
  </si>
  <si>
    <t>長崎県「しま旅滞在促進事業」助成金実績報告書　（</t>
    <rPh sb="0" eb="2">
      <t>ナガサキ</t>
    </rPh>
    <rPh sb="2" eb="3">
      <t>ケン</t>
    </rPh>
    <rPh sb="6" eb="7">
      <t>タビ</t>
    </rPh>
    <rPh sb="7" eb="9">
      <t>タイザイ</t>
    </rPh>
    <rPh sb="9" eb="11">
      <t>ソクシン</t>
    </rPh>
    <rPh sb="11" eb="13">
      <t>ジギョウ</t>
    </rPh>
    <rPh sb="14" eb="16">
      <t>ジョセイ</t>
    </rPh>
    <rPh sb="16" eb="17">
      <t>キン</t>
    </rPh>
    <rPh sb="17" eb="19">
      <t>ジッセキ</t>
    </rPh>
    <rPh sb="19" eb="22">
      <t>ホウコクショ</t>
    </rPh>
    <phoneticPr fontId="1"/>
  </si>
  <si>
    <t>付け受理通知に基づき長崎県「しま旅滞在促進事業」を実施したので、</t>
    <rPh sb="0" eb="1">
      <t>ツ</t>
    </rPh>
    <rPh sb="2" eb="4">
      <t>ジュリ</t>
    </rPh>
    <rPh sb="4" eb="6">
      <t>ツウチ</t>
    </rPh>
    <rPh sb="7" eb="8">
      <t>モト</t>
    </rPh>
    <rPh sb="10" eb="12">
      <t>ナガサキ</t>
    </rPh>
    <rPh sb="12" eb="13">
      <t>ケン</t>
    </rPh>
    <rPh sb="16" eb="17">
      <t>タビ</t>
    </rPh>
    <rPh sb="17" eb="19">
      <t>タイザイ</t>
    </rPh>
    <rPh sb="19" eb="21">
      <t>ソクシン</t>
    </rPh>
    <rPh sb="21" eb="23">
      <t>ジギョウ</t>
    </rPh>
    <phoneticPr fontId="1"/>
  </si>
  <si>
    <t>販売を終了いたします。</t>
    <phoneticPr fontId="1"/>
  </si>
  <si>
    <t>上記にて令和7年度長崎県「しま旅滞在促進事業」助成金対象旅行商品の</t>
    <rPh sb="0" eb="2">
      <t>ジョウキ</t>
    </rPh>
    <rPh sb="4" eb="6">
      <t>レイワ</t>
    </rPh>
    <rPh sb="7" eb="9">
      <t>ネンド</t>
    </rPh>
    <rPh sb="9" eb="12">
      <t>ナガサキケン</t>
    </rPh>
    <rPh sb="15" eb="16">
      <t>タビ</t>
    </rPh>
    <rPh sb="16" eb="18">
      <t>タイザイ</t>
    </rPh>
    <rPh sb="18" eb="20">
      <t>ソクシン</t>
    </rPh>
    <rPh sb="20" eb="22">
      <t>ジギョウ</t>
    </rPh>
    <rPh sb="23" eb="26">
      <t>ジョセイキン</t>
    </rPh>
    <rPh sb="26" eb="28">
      <t>タイショウ</t>
    </rPh>
    <phoneticPr fontId="1"/>
  </si>
  <si>
    <t>（1）実績書 （別記　1）</t>
    <rPh sb="3" eb="6">
      <t>ジッセキショ</t>
    </rPh>
    <rPh sb="8" eb="10">
      <t>ベッキ</t>
    </rPh>
    <phoneticPr fontId="1"/>
  </si>
  <si>
    <t>受注型・教育旅行は団体名　</t>
    <phoneticPr fontId="1"/>
  </si>
  <si>
    <t>募集型は団体型・個人型別</t>
    <phoneticPr fontId="1"/>
  </si>
  <si>
    <t>販売状況　調査報告書</t>
    <rPh sb="0" eb="2">
      <t>ハンバイ</t>
    </rPh>
    <rPh sb="2" eb="4">
      <t>ジョウキョウ</t>
    </rPh>
    <rPh sb="5" eb="7">
      <t>チョウサ</t>
    </rPh>
    <rPh sb="7" eb="10">
      <t>ホウコクショ</t>
    </rPh>
    <phoneticPr fontId="1"/>
  </si>
  <si>
    <t>様式第１号（第４条関係）</t>
    <rPh sb="0" eb="2">
      <t>ヨウシキ</t>
    </rPh>
    <rPh sb="2" eb="3">
      <t>ダイ</t>
    </rPh>
    <rPh sb="4" eb="5">
      <t>ゴウ</t>
    </rPh>
    <rPh sb="6" eb="7">
      <t>ダイ</t>
    </rPh>
    <rPh sb="8" eb="9">
      <t>ジョウ</t>
    </rPh>
    <rPh sb="9" eb="11">
      <t>カンケイ</t>
    </rPh>
    <phoneticPr fontId="1"/>
  </si>
  <si>
    <t>（２）要綱第３条に定める各交付条件などの旅行内容や販売促進費（割引額）等が</t>
    <rPh sb="3" eb="5">
      <t>ヨウコウ</t>
    </rPh>
    <rPh sb="5" eb="6">
      <t>ダイ</t>
    </rPh>
    <rPh sb="7" eb="8">
      <t>ジョウ</t>
    </rPh>
    <rPh sb="9" eb="10">
      <t>サダ</t>
    </rPh>
    <rPh sb="12" eb="13">
      <t>カク</t>
    </rPh>
    <rPh sb="13" eb="15">
      <t>コウフ</t>
    </rPh>
    <rPh sb="15" eb="17">
      <t>ジョウケン</t>
    </rPh>
    <rPh sb="20" eb="22">
      <t>リョコウ</t>
    </rPh>
    <rPh sb="22" eb="24">
      <t>ナイヨウ</t>
    </rPh>
    <rPh sb="25" eb="27">
      <t>ハンバイ</t>
    </rPh>
    <rPh sb="27" eb="29">
      <t>ソクシン</t>
    </rPh>
    <rPh sb="29" eb="30">
      <t>ヒ</t>
    </rPh>
    <rPh sb="31" eb="34">
      <t>ワリビキガク</t>
    </rPh>
    <rPh sb="35" eb="36">
      <t>トウ</t>
    </rPh>
    <phoneticPr fontId="1"/>
  </si>
  <si>
    <t>様式第3号（第６条関係）</t>
    <rPh sb="0" eb="2">
      <t>ヨウシキ</t>
    </rPh>
    <rPh sb="2" eb="3">
      <t>ダイ</t>
    </rPh>
    <rPh sb="4" eb="5">
      <t>ゴウ</t>
    </rPh>
    <rPh sb="6" eb="7">
      <t>ダイ</t>
    </rPh>
    <rPh sb="8" eb="9">
      <t>ジョウ</t>
    </rPh>
    <rPh sb="9" eb="11">
      <t>カンケイ</t>
    </rPh>
    <phoneticPr fontId="1"/>
  </si>
  <si>
    <t>販売計画書を下記のとおり変更したいので、長崎県「しま旅滞在促進事業」助成金交付要綱</t>
    <phoneticPr fontId="1"/>
  </si>
  <si>
    <r>
      <t>長崎県「しま旅滞在促進事業」</t>
    </r>
    <r>
      <rPr>
        <sz val="14"/>
        <color rgb="FFFF0000"/>
        <rFont val="BIZ UDP明朝 Medium"/>
        <family val="1"/>
        <charset val="128"/>
      </rPr>
      <t>旅行商品　販売計画</t>
    </r>
    <r>
      <rPr>
        <sz val="14"/>
        <color theme="1"/>
        <rFont val="BIZ UDP明朝 Medium"/>
        <family val="1"/>
        <charset val="128"/>
      </rPr>
      <t>変更</t>
    </r>
    <r>
      <rPr>
        <sz val="14"/>
        <color rgb="FFFF0000"/>
        <rFont val="BIZ UDP明朝 Medium"/>
        <family val="1"/>
        <charset val="128"/>
      </rPr>
      <t>届</t>
    </r>
    <rPh sb="0" eb="2">
      <t>ナガサキ</t>
    </rPh>
    <rPh sb="2" eb="3">
      <t>ケン</t>
    </rPh>
    <rPh sb="6" eb="7">
      <t>タビ</t>
    </rPh>
    <rPh sb="7" eb="9">
      <t>タイザイ</t>
    </rPh>
    <rPh sb="9" eb="11">
      <t>ソクシン</t>
    </rPh>
    <rPh sb="11" eb="13">
      <t>ジギョウ</t>
    </rPh>
    <rPh sb="14" eb="16">
      <t>リョコウ</t>
    </rPh>
    <rPh sb="16" eb="18">
      <t>ショウヒン</t>
    </rPh>
    <phoneticPr fontId="1"/>
  </si>
  <si>
    <t>長崎県「しま旅滞在促進事業」旅行商品　販売計画変更届</t>
    <rPh sb="0" eb="2">
      <t>ナガサキ</t>
    </rPh>
    <rPh sb="2" eb="3">
      <t>ケン</t>
    </rPh>
    <rPh sb="6" eb="7">
      <t>タビ</t>
    </rPh>
    <rPh sb="7" eb="9">
      <t>タイザイ</t>
    </rPh>
    <rPh sb="9" eb="11">
      <t>ソクシン</t>
    </rPh>
    <rPh sb="11" eb="13">
      <t>ジギョウ</t>
    </rPh>
    <rPh sb="14" eb="16">
      <t>リョコウ</t>
    </rPh>
    <rPh sb="16" eb="18">
      <t>ショウヒン</t>
    </rPh>
    <phoneticPr fontId="1"/>
  </si>
  <si>
    <t>長崎県「しま旅滞在促進事業」旅行商品　販売計画書</t>
    <rPh sb="14" eb="16">
      <t>リョコウ</t>
    </rPh>
    <rPh sb="16" eb="18">
      <t>ショウヒン</t>
    </rPh>
    <rPh sb="19" eb="21">
      <t>ハンバイ</t>
    </rPh>
    <rPh sb="23" eb="24">
      <t>ショ</t>
    </rPh>
    <phoneticPr fontId="1"/>
  </si>
  <si>
    <t>　令和7年度において、長崎県「しま旅滞在促進事業」助成金の交付を希望しますので、
長崎県「しま旅滞在促進事業」助成金交付要綱第４条の規定により関係書類を添えて届け出
いたします。</t>
    <rPh sb="1" eb="3">
      <t>レイワ</t>
    </rPh>
    <rPh sb="4" eb="6">
      <t>ネンド</t>
    </rPh>
    <rPh sb="25" eb="27">
      <t>ジョセイ</t>
    </rPh>
    <rPh sb="29" eb="31">
      <t>コウフ</t>
    </rPh>
    <rPh sb="32" eb="34">
      <t>キボウ</t>
    </rPh>
    <rPh sb="55" eb="57">
      <t>ジョセイ</t>
    </rPh>
    <rPh sb="58" eb="60">
      <t>コウフ</t>
    </rPh>
    <rPh sb="60" eb="62">
      <t>ヨウコウ</t>
    </rPh>
    <rPh sb="79" eb="80">
      <t>トド</t>
    </rPh>
    <rPh sb="81" eb="82">
      <t>デ</t>
    </rPh>
    <phoneticPr fontId="1"/>
  </si>
  <si>
    <t>(造成する旅行商品数）</t>
    <rPh sb="1" eb="3">
      <t>ゾウセイ</t>
    </rPh>
    <rPh sb="5" eb="7">
      <t>リョコウ</t>
    </rPh>
    <rPh sb="7" eb="9">
      <t>ショウヒン</t>
    </rPh>
    <rPh sb="9" eb="10">
      <t>スウ</t>
    </rPh>
    <phoneticPr fontId="1"/>
  </si>
  <si>
    <t>第６条の規定により関係書類を添えて届け出いたします。</t>
    <rPh sb="17" eb="18">
      <t>トド</t>
    </rPh>
    <rPh sb="19" eb="20">
      <t>デ</t>
    </rPh>
    <phoneticPr fontId="1"/>
  </si>
  <si>
    <t>（２）要綱第４条に定める各交付条件などの旅行内容や販売促進費（割引額）等が</t>
    <rPh sb="3" eb="5">
      <t>ヨウコウ</t>
    </rPh>
    <rPh sb="5" eb="6">
      <t>ダイ</t>
    </rPh>
    <rPh sb="7" eb="8">
      <t>ジョウ</t>
    </rPh>
    <rPh sb="9" eb="10">
      <t>サダ</t>
    </rPh>
    <rPh sb="12" eb="13">
      <t>カク</t>
    </rPh>
    <rPh sb="13" eb="15">
      <t>コウフ</t>
    </rPh>
    <rPh sb="15" eb="17">
      <t>ジョウケン</t>
    </rPh>
    <rPh sb="20" eb="22">
      <t>リョコウ</t>
    </rPh>
    <rPh sb="22" eb="24">
      <t>ナイヨウ</t>
    </rPh>
    <rPh sb="25" eb="27">
      <t>ハンバイ</t>
    </rPh>
    <rPh sb="27" eb="29">
      <t>ソクシン</t>
    </rPh>
    <rPh sb="29" eb="30">
      <t>ヒ</t>
    </rPh>
    <rPh sb="31" eb="34">
      <t>ワリビキガク</t>
    </rPh>
    <rPh sb="35" eb="36">
      <t>トウ</t>
    </rPh>
    <phoneticPr fontId="1"/>
  </si>
  <si>
    <r>
      <t>様式第</t>
    </r>
    <r>
      <rPr>
        <sz val="11"/>
        <color rgb="FFFF0000"/>
        <rFont val="BIZ UDP明朝 Medium"/>
        <family val="1"/>
        <charset val="128"/>
      </rPr>
      <t>５</t>
    </r>
    <r>
      <rPr>
        <sz val="11"/>
        <color theme="1"/>
        <rFont val="BIZ UDP明朝 Medium"/>
        <family val="1"/>
        <charset val="128"/>
      </rPr>
      <t>号（第７条関係）</t>
    </r>
    <rPh sb="0" eb="2">
      <t>ヨウシキ</t>
    </rPh>
    <rPh sb="2" eb="3">
      <t>ダイ</t>
    </rPh>
    <rPh sb="4" eb="5">
      <t>ゴウ</t>
    </rPh>
    <rPh sb="6" eb="7">
      <t>ダイ</t>
    </rPh>
    <rPh sb="8" eb="9">
      <t>ジョウ</t>
    </rPh>
    <rPh sb="9" eb="11">
      <t>カンケイ</t>
    </rPh>
    <phoneticPr fontId="1"/>
  </si>
  <si>
    <t>長崎県「しま旅滞在促進事業」助成金交付要綱第７条第1項の規定により、関係書類を添えて</t>
    <rPh sb="0" eb="2">
      <t>ナガサキ</t>
    </rPh>
    <rPh sb="2" eb="3">
      <t>ケン</t>
    </rPh>
    <rPh sb="6" eb="7">
      <t>タビ</t>
    </rPh>
    <rPh sb="7" eb="9">
      <t>タイザイ</t>
    </rPh>
    <rPh sb="9" eb="11">
      <t>ソクシン</t>
    </rPh>
    <rPh sb="11" eb="13">
      <t>ジギョウ</t>
    </rPh>
    <rPh sb="14" eb="16">
      <t>ジョセイ</t>
    </rPh>
    <rPh sb="16" eb="17">
      <t>キン</t>
    </rPh>
    <rPh sb="17" eb="19">
      <t>コウフ</t>
    </rPh>
    <rPh sb="19" eb="21">
      <t>ヨウコウ</t>
    </rPh>
    <rPh sb="21" eb="22">
      <t>ダイ</t>
    </rPh>
    <rPh sb="23" eb="24">
      <t>ジョウ</t>
    </rPh>
    <rPh sb="24" eb="25">
      <t>ダイ</t>
    </rPh>
    <rPh sb="26" eb="27">
      <t>コウ</t>
    </rPh>
    <rPh sb="28" eb="30">
      <t>キテイ</t>
    </rPh>
    <phoneticPr fontId="1"/>
  </si>
  <si>
    <t>（2）助成金算出シート</t>
    <rPh sb="3" eb="5">
      <t>ジョセイ</t>
    </rPh>
    <rPh sb="5" eb="6">
      <t>キン</t>
    </rPh>
    <rPh sb="6" eb="8">
      <t>サンシュツ</t>
    </rPh>
    <phoneticPr fontId="1"/>
  </si>
  <si>
    <t>（今年度の販売計画について今回の報告をもって終了する場合に記入押印願います）</t>
    <rPh sb="1" eb="4">
      <t>コンネンド</t>
    </rPh>
    <rPh sb="5" eb="7">
      <t>ハンバイ</t>
    </rPh>
    <rPh sb="7" eb="9">
      <t>ケイカク</t>
    </rPh>
    <rPh sb="13" eb="15">
      <t>コンカイ</t>
    </rPh>
    <rPh sb="16" eb="18">
      <t>ホウコク</t>
    </rPh>
    <rPh sb="22" eb="24">
      <t>シュウリョウ</t>
    </rPh>
    <rPh sb="26" eb="28">
      <t>バアイ</t>
    </rPh>
    <rPh sb="29" eb="31">
      <t>キニュウ</t>
    </rPh>
    <rPh sb="31" eb="34">
      <t>オウインネガ</t>
    </rPh>
    <phoneticPr fontId="1"/>
  </si>
  <si>
    <t>様式第7号（第７条関係）</t>
    <rPh sb="0" eb="2">
      <t>ヨウシキ</t>
    </rPh>
    <rPh sb="2" eb="3">
      <t>ダイ</t>
    </rPh>
    <rPh sb="4" eb="5">
      <t>ゴウ</t>
    </rPh>
    <rPh sb="6" eb="7">
      <t>ダイ</t>
    </rPh>
    <rPh sb="8" eb="9">
      <t>ジョウ</t>
    </rPh>
    <rPh sb="9" eb="11">
      <t>カンケイ</t>
    </rPh>
    <phoneticPr fontId="1"/>
  </si>
  <si>
    <t>　長崎県「しま旅滞在促進事業」助成金交付要綱第７条の規定により</t>
    <rPh sb="15" eb="17">
      <t>ジョセイ</t>
    </rPh>
    <phoneticPr fontId="1"/>
  </si>
  <si>
    <t>付けで受理通知があった長崎県「しま旅滞在促進事業」旅行商品</t>
    <rPh sb="0" eb="1">
      <t>ツ</t>
    </rPh>
    <rPh sb="3" eb="5">
      <t>ジュリ</t>
    </rPh>
    <rPh sb="5" eb="7">
      <t>ツウチ</t>
    </rPh>
    <rPh sb="11" eb="13">
      <t>ナガサキ</t>
    </rPh>
    <rPh sb="13" eb="14">
      <t>ケン</t>
    </rPh>
    <rPh sb="17" eb="18">
      <t>タビ</t>
    </rPh>
    <rPh sb="18" eb="20">
      <t>タイザイ</t>
    </rPh>
    <rPh sb="20" eb="22">
      <t>ソクシン</t>
    </rPh>
    <rPh sb="22" eb="24">
      <t>ジギョウ</t>
    </rPh>
    <phoneticPr fontId="1"/>
  </si>
  <si>
    <t>様式第５号（第7条関係）</t>
    <rPh sb="0" eb="2">
      <t>ヨウシキ</t>
    </rPh>
    <rPh sb="2" eb="3">
      <t>ダイ</t>
    </rPh>
    <rPh sb="4" eb="5">
      <t>ゴウ</t>
    </rPh>
    <rPh sb="8" eb="10">
      <t>カンケイ</t>
    </rPh>
    <phoneticPr fontId="1"/>
  </si>
  <si>
    <t>令和7年度</t>
    <rPh sb="0" eb="2">
      <t>レイワ</t>
    </rPh>
    <rPh sb="3" eb="5">
      <t>ネンド</t>
    </rPh>
    <phoneticPr fontId="5"/>
  </si>
  <si>
    <t>別表（1）</t>
    <rPh sb="0" eb="2">
      <t>ベッピョウ</t>
    </rPh>
    <phoneticPr fontId="64"/>
  </si>
  <si>
    <t>航空路利用の場合</t>
    <rPh sb="0" eb="3">
      <t>コウクウロ</t>
    </rPh>
    <rPh sb="3" eb="5">
      <t>リヨウ</t>
    </rPh>
    <rPh sb="6" eb="8">
      <t>バアイ</t>
    </rPh>
    <phoneticPr fontId="5"/>
  </si>
  <si>
    <t>（円）</t>
    <rPh sb="1" eb="2">
      <t>エン</t>
    </rPh>
    <phoneticPr fontId="67"/>
  </si>
  <si>
    <t>　</t>
    <phoneticPr fontId="5"/>
  </si>
  <si>
    <t>運航</t>
    <phoneticPr fontId="5"/>
  </si>
  <si>
    <t>路線</t>
    <rPh sb="0" eb="2">
      <t>ロセン</t>
    </rPh>
    <phoneticPr fontId="5"/>
  </si>
  <si>
    <t>助成額
（一人当たり）</t>
    <rPh sb="0" eb="2">
      <t>ジョセイ</t>
    </rPh>
    <rPh sb="2" eb="3">
      <t>ガク</t>
    </rPh>
    <rPh sb="5" eb="7">
      <t>ヒトリ</t>
    </rPh>
    <rPh sb="7" eb="8">
      <t>ア</t>
    </rPh>
    <phoneticPr fontId="5"/>
  </si>
  <si>
    <t>片道
 (One Way)</t>
    <rPh sb="0" eb="1">
      <t>カタ</t>
    </rPh>
    <rPh sb="1" eb="2">
      <t>ミチ</t>
    </rPh>
    <phoneticPr fontId="5"/>
  </si>
  <si>
    <t>A</t>
    <phoneticPr fontId="5"/>
  </si>
  <si>
    <t>ＯＲＣ・ＡＮＡ</t>
    <phoneticPr fontId="5"/>
  </si>
  <si>
    <t>長崎～対馬
(NGS-TSJ)</t>
    <rPh sb="0" eb="2">
      <t>ナガサキ</t>
    </rPh>
    <rPh sb="3" eb="5">
      <t>ツシマ</t>
    </rPh>
    <phoneticPr fontId="5"/>
  </si>
  <si>
    <t>B</t>
    <phoneticPr fontId="5"/>
  </si>
  <si>
    <t>長崎～壱岐
(NGS-IKI)</t>
    <rPh sb="0" eb="2">
      <t>ナガサキ</t>
    </rPh>
    <rPh sb="3" eb="5">
      <t>イキ</t>
    </rPh>
    <phoneticPr fontId="5"/>
  </si>
  <si>
    <t>C</t>
    <phoneticPr fontId="5"/>
  </si>
  <si>
    <t>長崎～福江
(NGS-FUJ)</t>
    <rPh sb="0" eb="2">
      <t>ナガサキ</t>
    </rPh>
    <rPh sb="3" eb="5">
      <t>フクエ</t>
    </rPh>
    <phoneticPr fontId="5"/>
  </si>
  <si>
    <t>D</t>
    <phoneticPr fontId="5"/>
  </si>
  <si>
    <t>福岡～福江
(FUK-FUJ)</t>
    <rPh sb="0" eb="2">
      <t>フクオカ</t>
    </rPh>
    <rPh sb="3" eb="5">
      <t>フクエ</t>
    </rPh>
    <phoneticPr fontId="5"/>
  </si>
  <si>
    <t>E</t>
    <phoneticPr fontId="5"/>
  </si>
  <si>
    <t>福岡～対馬
(FUK-TSJ)</t>
    <rPh sb="0" eb="2">
      <t>フクオカ</t>
    </rPh>
    <rPh sb="3" eb="5">
      <t>ツシマ</t>
    </rPh>
    <phoneticPr fontId="5"/>
  </si>
  <si>
    <t>※ＦＤＡ等チャーター機を活用した場合、下記のの料金を適用する。</t>
    <rPh sb="4" eb="5">
      <t>トウ</t>
    </rPh>
    <rPh sb="10" eb="11">
      <t>キ</t>
    </rPh>
    <rPh sb="12" eb="14">
      <t>カツヨウ</t>
    </rPh>
    <rPh sb="16" eb="18">
      <t>バアイ</t>
    </rPh>
    <rPh sb="19" eb="21">
      <t>カキ</t>
    </rPh>
    <rPh sb="23" eb="25">
      <t>リョウキン</t>
    </rPh>
    <rPh sb="26" eb="28">
      <t>テキヨウ</t>
    </rPh>
    <phoneticPr fontId="5"/>
  </si>
  <si>
    <t>F</t>
    <phoneticPr fontId="5"/>
  </si>
  <si>
    <t>チャーター</t>
    <phoneticPr fontId="4"/>
  </si>
  <si>
    <t>各地～対馬</t>
    <rPh sb="0" eb="2">
      <t>カクチ</t>
    </rPh>
    <rPh sb="3" eb="5">
      <t>ツシマ</t>
    </rPh>
    <phoneticPr fontId="5"/>
  </si>
  <si>
    <t>G</t>
    <phoneticPr fontId="5"/>
  </si>
  <si>
    <t>各地～福江</t>
    <rPh sb="0" eb="2">
      <t>カクチ</t>
    </rPh>
    <rPh sb="3" eb="5">
      <t>フクエ</t>
    </rPh>
    <phoneticPr fontId="5"/>
  </si>
  <si>
    <t>令和7年度</t>
    <rPh sb="0" eb="2">
      <t>レイワ</t>
    </rPh>
    <rPh sb="3" eb="5">
      <t>ネンド</t>
    </rPh>
    <phoneticPr fontId="67"/>
  </si>
  <si>
    <t>別表（１）</t>
    <rPh sb="0" eb="2">
      <t>ベッピョウ</t>
    </rPh>
    <phoneticPr fontId="67"/>
  </si>
  <si>
    <t>（1）航路利用の場合</t>
    <rPh sb="3" eb="5">
      <t>コウロ</t>
    </rPh>
    <rPh sb="5" eb="7">
      <t>リヨウ</t>
    </rPh>
    <rPh sb="8" eb="10">
      <t>バアイ</t>
    </rPh>
    <phoneticPr fontId="67"/>
  </si>
  <si>
    <t>助成額</t>
    <rPh sb="0" eb="3">
      <t>ジョセイガク</t>
    </rPh>
    <phoneticPr fontId="5"/>
  </si>
  <si>
    <t>地域</t>
    <rPh sb="0" eb="2">
      <t>チイキ</t>
    </rPh>
    <phoneticPr fontId="5"/>
  </si>
  <si>
    <t>事業者</t>
    <rPh sb="0" eb="3">
      <t>ジギョウシャ</t>
    </rPh>
    <phoneticPr fontId="5"/>
  </si>
  <si>
    <t>航路</t>
    <rPh sb="0" eb="2">
      <t>コウロ</t>
    </rPh>
    <phoneticPr fontId="4"/>
  </si>
  <si>
    <t>航路</t>
    <rPh sb="0" eb="2">
      <t>コウロ</t>
    </rPh>
    <phoneticPr fontId="5"/>
  </si>
  <si>
    <t>NO</t>
    <phoneticPr fontId="4"/>
  </si>
  <si>
    <t>NO</t>
    <phoneticPr fontId="5"/>
  </si>
  <si>
    <t>区間</t>
    <rPh sb="0" eb="2">
      <t>クカン</t>
    </rPh>
    <phoneticPr fontId="4"/>
  </si>
  <si>
    <t>区間</t>
    <rPh sb="0" eb="2">
      <t>クカン</t>
    </rPh>
    <phoneticPr fontId="5"/>
  </si>
  <si>
    <t>船種</t>
    <rPh sb="0" eb="1">
      <t>セン</t>
    </rPh>
    <rPh sb="1" eb="2">
      <t>シュ</t>
    </rPh>
    <phoneticPr fontId="5"/>
  </si>
  <si>
    <t>片道</t>
    <rPh sb="0" eb="2">
      <t>カタミチ</t>
    </rPh>
    <phoneticPr fontId="5"/>
  </si>
  <si>
    <t>大人</t>
    <rPh sb="0" eb="2">
      <t>オトナ</t>
    </rPh>
    <phoneticPr fontId="4"/>
  </si>
  <si>
    <t>大人</t>
    <rPh sb="0" eb="2">
      <t>オトナ</t>
    </rPh>
    <phoneticPr fontId="5"/>
  </si>
  <si>
    <t>小人</t>
    <rPh sb="0" eb="2">
      <t>コビト</t>
    </rPh>
    <phoneticPr fontId="5"/>
  </si>
  <si>
    <t>五島列島</t>
    <rPh sb="0" eb="2">
      <t>ゴトウ</t>
    </rPh>
    <rPh sb="2" eb="4">
      <t>レットウ</t>
    </rPh>
    <phoneticPr fontId="71"/>
  </si>
  <si>
    <t>九州商船株式会社</t>
    <rPh sb="0" eb="2">
      <t>キュウシュウ</t>
    </rPh>
    <rPh sb="2" eb="4">
      <t>ショウセン</t>
    </rPh>
    <rPh sb="4" eb="8">
      <t>カブシキガイシャ</t>
    </rPh>
    <phoneticPr fontId="5"/>
  </si>
  <si>
    <t>長崎～五島</t>
    <rPh sb="0" eb="2">
      <t>ナガサキ</t>
    </rPh>
    <rPh sb="3" eb="5">
      <t>ゴトウ</t>
    </rPh>
    <phoneticPr fontId="5"/>
  </si>
  <si>
    <t>長崎～福江</t>
    <rPh sb="0" eb="2">
      <t>ナガサキ</t>
    </rPh>
    <rPh sb="3" eb="5">
      <t>フクエ</t>
    </rPh>
    <phoneticPr fontId="5"/>
  </si>
  <si>
    <t>フェリー</t>
    <phoneticPr fontId="5"/>
  </si>
  <si>
    <t>長崎～奈良尾</t>
    <rPh sb="0" eb="2">
      <t>ナガサキ</t>
    </rPh>
    <rPh sb="3" eb="6">
      <t>ナラオ</t>
    </rPh>
    <phoneticPr fontId="5"/>
  </si>
  <si>
    <t>フェリー</t>
  </si>
  <si>
    <t>長崎～奈留島</t>
    <rPh sb="0" eb="2">
      <t>ナガサキ</t>
    </rPh>
    <rPh sb="3" eb="5">
      <t>ナル</t>
    </rPh>
    <rPh sb="5" eb="6">
      <t>シマ</t>
    </rPh>
    <phoneticPr fontId="5"/>
  </si>
  <si>
    <t>福江～奈良尾</t>
    <rPh sb="0" eb="2">
      <t>フクエ</t>
    </rPh>
    <rPh sb="3" eb="6">
      <t>ナラオ</t>
    </rPh>
    <phoneticPr fontId="5"/>
  </si>
  <si>
    <t>福江～奈留島</t>
    <rPh sb="0" eb="2">
      <t>フクエ</t>
    </rPh>
    <rPh sb="3" eb="5">
      <t>ナル</t>
    </rPh>
    <rPh sb="5" eb="6">
      <t>シマ</t>
    </rPh>
    <phoneticPr fontId="5"/>
  </si>
  <si>
    <t>奈良尾～奈留島</t>
    <rPh sb="0" eb="3">
      <t>ナラオ</t>
    </rPh>
    <rPh sb="4" eb="6">
      <t>ナル</t>
    </rPh>
    <rPh sb="6" eb="7">
      <t>シマ</t>
    </rPh>
    <phoneticPr fontId="5"/>
  </si>
  <si>
    <t>ジェットフォイル</t>
  </si>
  <si>
    <t>佐世保～上五島</t>
    <phoneticPr fontId="5"/>
  </si>
  <si>
    <t>佐世保～有川</t>
    <rPh sb="0" eb="3">
      <t>サセボ</t>
    </rPh>
    <rPh sb="4" eb="6">
      <t>アリカワ</t>
    </rPh>
    <phoneticPr fontId="5"/>
  </si>
  <si>
    <t>佐世保～小値賀</t>
    <rPh sb="0" eb="3">
      <t>サセボ</t>
    </rPh>
    <rPh sb="4" eb="7">
      <t>オヂカ</t>
    </rPh>
    <phoneticPr fontId="5"/>
  </si>
  <si>
    <t>佐世保～宇久平</t>
    <rPh sb="0" eb="3">
      <t>サセボ</t>
    </rPh>
    <rPh sb="4" eb="6">
      <t>ウク</t>
    </rPh>
    <rPh sb="6" eb="7">
      <t>タイラ</t>
    </rPh>
    <phoneticPr fontId="5"/>
  </si>
  <si>
    <t>小値賀～宇久平</t>
    <rPh sb="0" eb="3">
      <t>オヂカ</t>
    </rPh>
    <rPh sb="4" eb="6">
      <t>ウク</t>
    </rPh>
    <rPh sb="6" eb="7">
      <t>ヒラ</t>
    </rPh>
    <phoneticPr fontId="5"/>
  </si>
  <si>
    <t>有川～小値賀</t>
    <rPh sb="0" eb="2">
      <t>アリカワ</t>
    </rPh>
    <rPh sb="3" eb="6">
      <t>オヂカ</t>
    </rPh>
    <phoneticPr fontId="5"/>
  </si>
  <si>
    <t>有川～宇久平</t>
    <rPh sb="0" eb="2">
      <t>アリカワ</t>
    </rPh>
    <rPh sb="3" eb="5">
      <t>ウク</t>
    </rPh>
    <rPh sb="5" eb="6">
      <t>ヒラ</t>
    </rPh>
    <phoneticPr fontId="5"/>
  </si>
  <si>
    <t>高速船</t>
    <phoneticPr fontId="5"/>
  </si>
  <si>
    <t>佐世保～宇久平</t>
    <rPh sb="0" eb="3">
      <t>サセボ</t>
    </rPh>
    <rPh sb="4" eb="6">
      <t>ウク</t>
    </rPh>
    <rPh sb="6" eb="7">
      <t>ヒラ</t>
    </rPh>
    <phoneticPr fontId="5"/>
  </si>
  <si>
    <t>長崎～有川</t>
    <rPh sb="3" eb="5">
      <t>アリカワ</t>
    </rPh>
    <phoneticPr fontId="5"/>
  </si>
  <si>
    <t>高速船</t>
  </si>
  <si>
    <t>野母商船株式会社</t>
    <rPh sb="0" eb="2">
      <t>ノモ</t>
    </rPh>
    <rPh sb="2" eb="4">
      <t>ショウセン</t>
    </rPh>
    <rPh sb="4" eb="8">
      <t>カブシキガイシャ</t>
    </rPh>
    <phoneticPr fontId="5"/>
  </si>
  <si>
    <t>福江～青方～博多</t>
    <rPh sb="0" eb="2">
      <t>フクエ</t>
    </rPh>
    <rPh sb="3" eb="4">
      <t>アオ</t>
    </rPh>
    <rPh sb="4" eb="5">
      <t>カタ</t>
    </rPh>
    <rPh sb="6" eb="8">
      <t>ハカタ</t>
    </rPh>
    <phoneticPr fontId="5"/>
  </si>
  <si>
    <t>博多～宇久</t>
    <rPh sb="0" eb="2">
      <t>ハカタ</t>
    </rPh>
    <rPh sb="3" eb="5">
      <t>ウク</t>
    </rPh>
    <phoneticPr fontId="5"/>
  </si>
  <si>
    <t>博多～小値賀</t>
    <rPh sb="0" eb="2">
      <t>ハカタ</t>
    </rPh>
    <rPh sb="3" eb="6">
      <t>オヂカ</t>
    </rPh>
    <phoneticPr fontId="5"/>
  </si>
  <si>
    <t>博多～青方</t>
    <rPh sb="0" eb="2">
      <t>ハカタ</t>
    </rPh>
    <rPh sb="3" eb="4">
      <t>アオ</t>
    </rPh>
    <rPh sb="4" eb="5">
      <t>カタ</t>
    </rPh>
    <phoneticPr fontId="5"/>
  </si>
  <si>
    <t>博多～奈留</t>
    <rPh sb="0" eb="2">
      <t>ハカタ</t>
    </rPh>
    <rPh sb="3" eb="5">
      <t>ナル</t>
    </rPh>
    <phoneticPr fontId="5"/>
  </si>
  <si>
    <t>博多～福江</t>
    <rPh sb="0" eb="2">
      <t>ハカタ</t>
    </rPh>
    <rPh sb="3" eb="5">
      <t>フクエ</t>
    </rPh>
    <phoneticPr fontId="5"/>
  </si>
  <si>
    <t>宇久～小値賀</t>
    <rPh sb="0" eb="2">
      <t>ウク</t>
    </rPh>
    <rPh sb="3" eb="6">
      <t>オヂカ</t>
    </rPh>
    <phoneticPr fontId="5"/>
  </si>
  <si>
    <t>宇久～青方</t>
    <rPh sb="0" eb="2">
      <t>ウク</t>
    </rPh>
    <rPh sb="3" eb="4">
      <t>アオ</t>
    </rPh>
    <rPh sb="4" eb="5">
      <t>カタ</t>
    </rPh>
    <phoneticPr fontId="5"/>
  </si>
  <si>
    <t>宇久～奈留</t>
    <rPh sb="0" eb="2">
      <t>ウク</t>
    </rPh>
    <rPh sb="3" eb="5">
      <t>ナル</t>
    </rPh>
    <phoneticPr fontId="5"/>
  </si>
  <si>
    <t>宇久～福江</t>
    <rPh sb="0" eb="2">
      <t>ウク</t>
    </rPh>
    <rPh sb="3" eb="5">
      <t>フクエ</t>
    </rPh>
    <phoneticPr fontId="5"/>
  </si>
  <si>
    <t>小値賀～青方</t>
    <rPh sb="0" eb="3">
      <t>オヂカ</t>
    </rPh>
    <rPh sb="4" eb="5">
      <t>アオ</t>
    </rPh>
    <rPh sb="5" eb="6">
      <t>カタ</t>
    </rPh>
    <phoneticPr fontId="5"/>
  </si>
  <si>
    <t>小値賀～奈留</t>
    <rPh sb="0" eb="3">
      <t>オヂカ</t>
    </rPh>
    <rPh sb="4" eb="6">
      <t>ナル</t>
    </rPh>
    <phoneticPr fontId="5"/>
  </si>
  <si>
    <t>小値賀～福江</t>
    <rPh sb="0" eb="3">
      <t>オヂカ</t>
    </rPh>
    <rPh sb="4" eb="6">
      <t>フクエ</t>
    </rPh>
    <phoneticPr fontId="5"/>
  </si>
  <si>
    <t>青方～奈留</t>
    <rPh sb="0" eb="1">
      <t>アオ</t>
    </rPh>
    <rPh sb="1" eb="2">
      <t>カタ</t>
    </rPh>
    <rPh sb="3" eb="5">
      <t>ナル</t>
    </rPh>
    <phoneticPr fontId="5"/>
  </si>
  <si>
    <t>青方～福江</t>
    <rPh sb="0" eb="1">
      <t>アオ</t>
    </rPh>
    <rPh sb="1" eb="2">
      <t>カタ</t>
    </rPh>
    <rPh sb="3" eb="5">
      <t>フクエ</t>
    </rPh>
    <phoneticPr fontId="5"/>
  </si>
  <si>
    <t>奈留～福江</t>
    <rPh sb="0" eb="2">
      <t>ナル</t>
    </rPh>
    <rPh sb="3" eb="5">
      <t>フクエ</t>
    </rPh>
    <phoneticPr fontId="5"/>
  </si>
  <si>
    <t>五島産業汽船株式会社</t>
    <rPh sb="0" eb="2">
      <t>ゴトウ</t>
    </rPh>
    <rPh sb="2" eb="4">
      <t>サンギョウ</t>
    </rPh>
    <rPh sb="4" eb="6">
      <t>キセン</t>
    </rPh>
    <rPh sb="6" eb="10">
      <t>カブシキガイシャ</t>
    </rPh>
    <phoneticPr fontId="5"/>
  </si>
  <si>
    <t>鯛ノ浦～長崎</t>
    <rPh sb="0" eb="1">
      <t>タイ</t>
    </rPh>
    <rPh sb="2" eb="3">
      <t>ウラ</t>
    </rPh>
    <rPh sb="4" eb="6">
      <t>ナガサキ</t>
    </rPh>
    <phoneticPr fontId="5"/>
  </si>
  <si>
    <t>五島旅客船株式会社</t>
    <rPh sb="5" eb="9">
      <t>カブシキガイシャ</t>
    </rPh>
    <phoneticPr fontId="5"/>
  </si>
  <si>
    <t>郷ノ首～若松</t>
    <rPh sb="0" eb="1">
      <t>ゴウ</t>
    </rPh>
    <rPh sb="2" eb="3">
      <t>クビ</t>
    </rPh>
    <rPh sb="4" eb="6">
      <t>ワカマツ</t>
    </rPh>
    <phoneticPr fontId="5"/>
  </si>
  <si>
    <t>高速船</t>
    <rPh sb="0" eb="3">
      <t>コウソクセン</t>
    </rPh>
    <phoneticPr fontId="4"/>
  </si>
  <si>
    <t>高速船</t>
    <rPh sb="0" eb="3">
      <t>コウソクセン</t>
    </rPh>
    <phoneticPr fontId="5"/>
  </si>
  <si>
    <t>郷ノ首～福江</t>
    <phoneticPr fontId="5"/>
  </si>
  <si>
    <t>郷ノ首～土井浦</t>
    <rPh sb="0" eb="1">
      <t>ゴウ</t>
    </rPh>
    <rPh sb="2" eb="3">
      <t>クビ</t>
    </rPh>
    <rPh sb="4" eb="6">
      <t>ドイ</t>
    </rPh>
    <rPh sb="6" eb="7">
      <t>ウラ</t>
    </rPh>
    <phoneticPr fontId="5"/>
  </si>
  <si>
    <t>郷ノ首～奈留</t>
    <rPh sb="0" eb="1">
      <t>ゴウ</t>
    </rPh>
    <rPh sb="2" eb="3">
      <t>クビ</t>
    </rPh>
    <rPh sb="4" eb="6">
      <t>ナル</t>
    </rPh>
    <phoneticPr fontId="5"/>
  </si>
  <si>
    <t>フェリー寄港地</t>
    <phoneticPr fontId="5"/>
  </si>
  <si>
    <t>郷ノ首～福江</t>
    <rPh sb="0" eb="1">
      <t>ゴウ</t>
    </rPh>
    <rPh sb="2" eb="3">
      <t>クビ</t>
    </rPh>
    <rPh sb="4" eb="6">
      <t>フクエ</t>
    </rPh>
    <phoneticPr fontId="5"/>
  </si>
  <si>
    <t>福江</t>
    <rPh sb="0" eb="2">
      <t>フクエ</t>
    </rPh>
    <phoneticPr fontId="5"/>
  </si>
  <si>
    <t>若松～土井首</t>
    <rPh sb="0" eb="2">
      <t>ワカマツ</t>
    </rPh>
    <rPh sb="3" eb="5">
      <t>ドイ</t>
    </rPh>
    <rPh sb="5" eb="6">
      <t>クビ</t>
    </rPh>
    <phoneticPr fontId="5"/>
  </si>
  <si>
    <t>奈留</t>
    <rPh sb="0" eb="2">
      <t>ナル</t>
    </rPh>
    <phoneticPr fontId="5"/>
  </si>
  <si>
    <t>若松～奈留</t>
    <rPh sb="0" eb="2">
      <t>ワカマツ</t>
    </rPh>
    <rPh sb="3" eb="5">
      <t>ナル</t>
    </rPh>
    <phoneticPr fontId="5"/>
  </si>
  <si>
    <t>フェリー・高速船</t>
    <rPh sb="5" eb="8">
      <t>コウソクセン</t>
    </rPh>
    <phoneticPr fontId="5"/>
  </si>
  <si>
    <t>若松</t>
    <rPh sb="0" eb="2">
      <t>ワカマツ</t>
    </rPh>
    <phoneticPr fontId="5"/>
  </si>
  <si>
    <t>若松～福江</t>
    <rPh sb="0" eb="2">
      <t>ワカマツ</t>
    </rPh>
    <rPh sb="3" eb="5">
      <t>フクエ</t>
    </rPh>
    <phoneticPr fontId="5"/>
  </si>
  <si>
    <t>※高速船もフェリーも航路運賃同額　予約NO なし</t>
    <phoneticPr fontId="5"/>
  </si>
  <si>
    <t>土井浦～奈留</t>
    <rPh sb="0" eb="2">
      <t>ドイ</t>
    </rPh>
    <rPh sb="2" eb="3">
      <t>ウラ</t>
    </rPh>
    <rPh sb="4" eb="6">
      <t>ナル</t>
    </rPh>
    <phoneticPr fontId="5"/>
  </si>
  <si>
    <t>土井浦～福江</t>
    <rPh sb="0" eb="2">
      <t>ドイ</t>
    </rPh>
    <rPh sb="2" eb="3">
      <t>ウラ</t>
    </rPh>
    <rPh sb="4" eb="6">
      <t>フクエ</t>
    </rPh>
    <phoneticPr fontId="5"/>
  </si>
  <si>
    <t>有限会社木口汽船</t>
    <rPh sb="0" eb="4">
      <t>ユウゲンガイシャ</t>
    </rPh>
    <phoneticPr fontId="5"/>
  </si>
  <si>
    <t>久賀～福江～椛島</t>
    <rPh sb="6" eb="8">
      <t>カバシマ</t>
    </rPh>
    <phoneticPr fontId="5"/>
  </si>
  <si>
    <t>奥浦～田の浦</t>
    <rPh sb="0" eb="1">
      <t>オク</t>
    </rPh>
    <rPh sb="1" eb="2">
      <t>ウラ</t>
    </rPh>
    <rPh sb="3" eb="4">
      <t>タ</t>
    </rPh>
    <rPh sb="5" eb="6">
      <t>ウラ</t>
    </rPh>
    <phoneticPr fontId="5"/>
  </si>
  <si>
    <t>福江～田の浦</t>
    <rPh sb="0" eb="2">
      <t>フクエ</t>
    </rPh>
    <rPh sb="3" eb="4">
      <t>タ</t>
    </rPh>
    <rPh sb="5" eb="6">
      <t>ウラ</t>
    </rPh>
    <phoneticPr fontId="5"/>
  </si>
  <si>
    <t>福江～本窯</t>
    <rPh sb="0" eb="2">
      <t>フクエ</t>
    </rPh>
    <rPh sb="3" eb="4">
      <t>モト</t>
    </rPh>
    <rPh sb="4" eb="5">
      <t>カマ</t>
    </rPh>
    <phoneticPr fontId="5"/>
  </si>
  <si>
    <t>福江～伊福貴</t>
    <rPh sb="0" eb="2">
      <t>フクエ</t>
    </rPh>
    <rPh sb="3" eb="4">
      <t>イ</t>
    </rPh>
    <rPh sb="4" eb="5">
      <t>フク</t>
    </rPh>
    <rPh sb="5" eb="6">
      <t>キ</t>
    </rPh>
    <phoneticPr fontId="5"/>
  </si>
  <si>
    <t>本窯～伊福貴</t>
    <rPh sb="0" eb="1">
      <t>モト</t>
    </rPh>
    <rPh sb="1" eb="2">
      <t>カマ</t>
    </rPh>
    <rPh sb="3" eb="4">
      <t>イ</t>
    </rPh>
    <rPh sb="4" eb="5">
      <t>フク</t>
    </rPh>
    <rPh sb="5" eb="6">
      <t>キ</t>
    </rPh>
    <phoneticPr fontId="5"/>
  </si>
  <si>
    <t>有限会社黄島海運</t>
    <rPh sb="0" eb="4">
      <t>ユウゲンガイシャ</t>
    </rPh>
    <phoneticPr fontId="5"/>
  </si>
  <si>
    <t>黄島～福江</t>
  </si>
  <si>
    <t>福江～黄島</t>
    <rPh sb="0" eb="2">
      <t>フクエ</t>
    </rPh>
    <rPh sb="3" eb="4">
      <t>キ</t>
    </rPh>
    <rPh sb="4" eb="5">
      <t>シマ</t>
    </rPh>
    <phoneticPr fontId="5"/>
  </si>
  <si>
    <t>福江～赤島</t>
    <rPh sb="0" eb="2">
      <t>フクエ</t>
    </rPh>
    <rPh sb="3" eb="4">
      <t>アカ</t>
    </rPh>
    <rPh sb="4" eb="5">
      <t>シマ</t>
    </rPh>
    <phoneticPr fontId="5"/>
  </si>
  <si>
    <t>赤島～黄島</t>
    <rPh sb="0" eb="1">
      <t>アカ</t>
    </rPh>
    <rPh sb="1" eb="2">
      <t>シマ</t>
    </rPh>
    <rPh sb="3" eb="4">
      <t>キ</t>
    </rPh>
    <rPh sb="4" eb="5">
      <t>シマ</t>
    </rPh>
    <phoneticPr fontId="5"/>
  </si>
  <si>
    <t>嵯峨島旅客船有限会社</t>
    <rPh sb="6" eb="10">
      <t>ユウゲンガイシャ</t>
    </rPh>
    <phoneticPr fontId="5"/>
  </si>
  <si>
    <t>嵯峨島～貝津</t>
  </si>
  <si>
    <t>崎戸商船株式会社</t>
    <rPh sb="4" eb="8">
      <t>カブシキガイシャ</t>
    </rPh>
    <phoneticPr fontId="5"/>
  </si>
  <si>
    <t>友住～佐世保</t>
    <phoneticPr fontId="4"/>
  </si>
  <si>
    <t>友住～平島</t>
    <rPh sb="0" eb="1">
      <t>トモ</t>
    </rPh>
    <rPh sb="1" eb="2">
      <t>ス</t>
    </rPh>
    <rPh sb="3" eb="5">
      <t>ヒラシマ</t>
    </rPh>
    <phoneticPr fontId="5"/>
  </si>
  <si>
    <t>友住～江島</t>
    <rPh sb="0" eb="1">
      <t>トモ</t>
    </rPh>
    <rPh sb="1" eb="2">
      <t>ス</t>
    </rPh>
    <rPh sb="3" eb="4">
      <t>エ</t>
    </rPh>
    <rPh sb="4" eb="5">
      <t>シマ</t>
    </rPh>
    <phoneticPr fontId="5"/>
  </si>
  <si>
    <t>友住～崎戸</t>
    <rPh sb="0" eb="1">
      <t>トモ</t>
    </rPh>
    <rPh sb="1" eb="2">
      <t>ス</t>
    </rPh>
    <rPh sb="3" eb="5">
      <t>サキト</t>
    </rPh>
    <phoneticPr fontId="5"/>
  </si>
  <si>
    <t>友住～佐世保</t>
    <rPh sb="0" eb="1">
      <t>トモ</t>
    </rPh>
    <rPh sb="1" eb="2">
      <t>ス</t>
    </rPh>
    <rPh sb="3" eb="6">
      <t>サセボ</t>
    </rPh>
    <phoneticPr fontId="5"/>
  </si>
  <si>
    <t>五島市</t>
    <rPh sb="0" eb="2">
      <t>ゴトウ</t>
    </rPh>
    <rPh sb="2" eb="3">
      <t>シ</t>
    </rPh>
    <phoneticPr fontId="5"/>
  </si>
  <si>
    <t>奈留島～前島</t>
    <rPh sb="0" eb="2">
      <t>ナル</t>
    </rPh>
    <rPh sb="2" eb="3">
      <t>シマ</t>
    </rPh>
    <phoneticPr fontId="5"/>
  </si>
  <si>
    <t>奈留島～笠松</t>
    <rPh sb="0" eb="2">
      <t>ナル</t>
    </rPh>
    <rPh sb="2" eb="3">
      <t>シマ</t>
    </rPh>
    <rPh sb="4" eb="6">
      <t>カサマツ</t>
    </rPh>
    <phoneticPr fontId="5"/>
  </si>
  <si>
    <t>奈留島～前島</t>
    <rPh sb="0" eb="2">
      <t>ナル</t>
    </rPh>
    <rPh sb="2" eb="3">
      <t>シマ</t>
    </rPh>
    <rPh sb="4" eb="6">
      <t>マエシマ</t>
    </rPh>
    <phoneticPr fontId="5"/>
  </si>
  <si>
    <t>-</t>
  </si>
  <si>
    <t>笠松～前島</t>
    <rPh sb="0" eb="2">
      <t>カサマツ</t>
    </rPh>
    <rPh sb="3" eb="5">
      <t>マエシマ</t>
    </rPh>
    <phoneticPr fontId="5"/>
  </si>
  <si>
    <t>小値賀町</t>
  </si>
  <si>
    <t>笛吹～大島・野﨑</t>
    <phoneticPr fontId="5"/>
  </si>
  <si>
    <t>笛吹～大島</t>
    <rPh sb="0" eb="1">
      <t>フエ</t>
    </rPh>
    <rPh sb="1" eb="2">
      <t>フ</t>
    </rPh>
    <rPh sb="3" eb="5">
      <t>オオシマ</t>
    </rPh>
    <phoneticPr fontId="5"/>
  </si>
  <si>
    <t>笛吹～六島</t>
    <rPh sb="0" eb="1">
      <t>フエ</t>
    </rPh>
    <rPh sb="1" eb="2">
      <t>フ</t>
    </rPh>
    <rPh sb="3" eb="4">
      <t>ロク</t>
    </rPh>
    <rPh sb="4" eb="5">
      <t>シマ</t>
    </rPh>
    <phoneticPr fontId="5"/>
  </si>
  <si>
    <t>客船</t>
    <rPh sb="0" eb="2">
      <t>キャクセン</t>
    </rPh>
    <phoneticPr fontId="4"/>
  </si>
  <si>
    <t>笛吹～野崎</t>
    <rPh sb="0" eb="1">
      <t>フエ</t>
    </rPh>
    <rPh sb="1" eb="2">
      <t>フ</t>
    </rPh>
    <rPh sb="3" eb="5">
      <t>ノザキ</t>
    </rPh>
    <phoneticPr fontId="5"/>
  </si>
  <si>
    <t>柳～納島</t>
    <rPh sb="0" eb="1">
      <t>ヤナギ</t>
    </rPh>
    <phoneticPr fontId="5"/>
  </si>
  <si>
    <t>佐世保市</t>
    <rPh sb="0" eb="4">
      <t>サセボシ</t>
    </rPh>
    <phoneticPr fontId="5"/>
  </si>
  <si>
    <t>神浦～柳</t>
    <phoneticPr fontId="4"/>
  </si>
  <si>
    <t>神浦～寺島</t>
    <rPh sb="0" eb="1">
      <t>カミ</t>
    </rPh>
    <rPh sb="1" eb="2">
      <t>ウラ</t>
    </rPh>
    <rPh sb="3" eb="5">
      <t>テラシマ</t>
    </rPh>
    <phoneticPr fontId="5"/>
  </si>
  <si>
    <t>神浦～柳</t>
    <rPh sb="0" eb="1">
      <t>カミ</t>
    </rPh>
    <rPh sb="1" eb="2">
      <t>ウラ</t>
    </rPh>
    <rPh sb="3" eb="4">
      <t>ヤナギ</t>
    </rPh>
    <phoneticPr fontId="5"/>
  </si>
  <si>
    <t>寺島～柳</t>
    <rPh sb="0" eb="2">
      <t>テラシマ</t>
    </rPh>
    <rPh sb="3" eb="4">
      <t>ヤナギ</t>
    </rPh>
    <phoneticPr fontId="5"/>
  </si>
  <si>
    <t>壱岐島</t>
    <rPh sb="0" eb="2">
      <t>イキ</t>
    </rPh>
    <rPh sb="2" eb="3">
      <t>シマ</t>
    </rPh>
    <phoneticPr fontId="71"/>
  </si>
  <si>
    <t>壱岐市</t>
    <rPh sb="0" eb="2">
      <t>イキ</t>
    </rPh>
    <rPh sb="2" eb="3">
      <t>シ</t>
    </rPh>
    <phoneticPr fontId="5"/>
  </si>
  <si>
    <t>大島～郷ノ浦</t>
    <phoneticPr fontId="4"/>
  </si>
  <si>
    <t>大島～長島</t>
    <rPh sb="0" eb="2">
      <t>オオシマ</t>
    </rPh>
    <rPh sb="3" eb="5">
      <t>ナガシマ</t>
    </rPh>
    <phoneticPr fontId="5"/>
  </si>
  <si>
    <t>大島～原島</t>
    <rPh sb="0" eb="2">
      <t>オオシマ</t>
    </rPh>
    <rPh sb="3" eb="5">
      <t>ハラシマ</t>
    </rPh>
    <phoneticPr fontId="5"/>
  </si>
  <si>
    <t>大島～渡良浦</t>
    <rPh sb="0" eb="2">
      <t>オオシマ</t>
    </rPh>
    <rPh sb="3" eb="4">
      <t>ワタ</t>
    </rPh>
    <rPh sb="4" eb="5">
      <t>ヨ</t>
    </rPh>
    <rPh sb="5" eb="6">
      <t>ウラ</t>
    </rPh>
    <phoneticPr fontId="5"/>
  </si>
  <si>
    <t>大島～郷ノ浦</t>
    <rPh sb="0" eb="2">
      <t>オオシマ</t>
    </rPh>
    <rPh sb="3" eb="4">
      <t>ゴウ</t>
    </rPh>
    <rPh sb="5" eb="6">
      <t>ウラ</t>
    </rPh>
    <phoneticPr fontId="5"/>
  </si>
  <si>
    <t>長島～原島</t>
    <rPh sb="0" eb="2">
      <t>ナガシマ</t>
    </rPh>
    <rPh sb="3" eb="4">
      <t>ハラ</t>
    </rPh>
    <rPh sb="4" eb="5">
      <t>シマ</t>
    </rPh>
    <phoneticPr fontId="5"/>
  </si>
  <si>
    <t>長島～渡良浦</t>
    <rPh sb="0" eb="2">
      <t>ナガシマ</t>
    </rPh>
    <rPh sb="3" eb="4">
      <t>ワタ</t>
    </rPh>
    <rPh sb="4" eb="5">
      <t>ヨ</t>
    </rPh>
    <rPh sb="5" eb="6">
      <t>ウラ</t>
    </rPh>
    <phoneticPr fontId="5"/>
  </si>
  <si>
    <t>長島～郷ノ浦</t>
    <rPh sb="0" eb="2">
      <t>ナガシマ</t>
    </rPh>
    <rPh sb="3" eb="4">
      <t>ゴウ</t>
    </rPh>
    <rPh sb="5" eb="6">
      <t>ウラ</t>
    </rPh>
    <phoneticPr fontId="5"/>
  </si>
  <si>
    <t>原島～渡良浦</t>
    <rPh sb="0" eb="2">
      <t>ハラシマ</t>
    </rPh>
    <rPh sb="3" eb="4">
      <t>ワタ</t>
    </rPh>
    <rPh sb="4" eb="5">
      <t>ヨ</t>
    </rPh>
    <rPh sb="5" eb="6">
      <t>ウラ</t>
    </rPh>
    <phoneticPr fontId="5"/>
  </si>
  <si>
    <t>原島～郷ノ浦</t>
    <rPh sb="0" eb="1">
      <t>ハラ</t>
    </rPh>
    <rPh sb="1" eb="2">
      <t>シマ</t>
    </rPh>
    <rPh sb="3" eb="4">
      <t>ゴウ</t>
    </rPh>
    <rPh sb="5" eb="6">
      <t>ウラ</t>
    </rPh>
    <phoneticPr fontId="5"/>
  </si>
  <si>
    <t>渡良浦～郷ノ浦</t>
    <rPh sb="0" eb="1">
      <t>ワタ</t>
    </rPh>
    <rPh sb="1" eb="2">
      <t>ヨ</t>
    </rPh>
    <rPh sb="2" eb="3">
      <t>ウラ</t>
    </rPh>
    <rPh sb="4" eb="5">
      <t>ゴウ</t>
    </rPh>
    <rPh sb="6" eb="7">
      <t>ウラ</t>
    </rPh>
    <phoneticPr fontId="5"/>
  </si>
  <si>
    <t>九州郵船株式会社</t>
    <rPh sb="0" eb="2">
      <t>キュウシュウ</t>
    </rPh>
    <rPh sb="2" eb="4">
      <t>ユウセン</t>
    </rPh>
    <rPh sb="4" eb="8">
      <t>カブシキガイシャ</t>
    </rPh>
    <phoneticPr fontId="5"/>
  </si>
  <si>
    <t>博多～壱岐～対馬</t>
    <rPh sb="0" eb="2">
      <t>ハカタ</t>
    </rPh>
    <rPh sb="3" eb="5">
      <t>イキ</t>
    </rPh>
    <rPh sb="6" eb="8">
      <t>ツシマ</t>
    </rPh>
    <phoneticPr fontId="5"/>
  </si>
  <si>
    <t>博多～壱岐</t>
    <rPh sb="0" eb="2">
      <t>ハカタ</t>
    </rPh>
    <rPh sb="3" eb="5">
      <t>イキ</t>
    </rPh>
    <phoneticPr fontId="5"/>
  </si>
  <si>
    <t>印通寺～唐津</t>
    <rPh sb="4" eb="6">
      <t>カラツ</t>
    </rPh>
    <phoneticPr fontId="5"/>
  </si>
  <si>
    <t>壱岐島・対馬</t>
    <rPh sb="0" eb="2">
      <t>イキ</t>
    </rPh>
    <rPh sb="2" eb="3">
      <t>シマ</t>
    </rPh>
    <rPh sb="4" eb="6">
      <t>ツシマ</t>
    </rPh>
    <phoneticPr fontId="71"/>
  </si>
  <si>
    <t>壱岐～対馬</t>
    <rPh sb="0" eb="2">
      <t>イキ</t>
    </rPh>
    <rPh sb="3" eb="5">
      <t>ツシマ</t>
    </rPh>
    <phoneticPr fontId="5"/>
  </si>
  <si>
    <t>対馬</t>
    <rPh sb="0" eb="2">
      <t>ツシマ</t>
    </rPh>
    <phoneticPr fontId="71"/>
  </si>
  <si>
    <t>博多～対馬</t>
    <rPh sb="0" eb="2">
      <t>ハカタ</t>
    </rPh>
    <rPh sb="3" eb="5">
      <t>ツシマ</t>
    </rPh>
    <phoneticPr fontId="5"/>
  </si>
  <si>
    <t>博多～比田勝</t>
  </si>
  <si>
    <t>博多～比田勝</t>
    <rPh sb="3" eb="4">
      <t>ヒ</t>
    </rPh>
    <rPh sb="4" eb="5">
      <t>タ</t>
    </rPh>
    <rPh sb="5" eb="6">
      <t>カ</t>
    </rPh>
    <phoneticPr fontId="5"/>
  </si>
  <si>
    <t>ジェットフォイル</t>
    <phoneticPr fontId="4"/>
  </si>
  <si>
    <t>ジェットフォイル</t>
    <phoneticPr fontId="5"/>
  </si>
  <si>
    <t>対馬市
令和7年3月1日より運休
中対馬振興部　地域振興課
0920-58-1111</t>
    <rPh sb="0" eb="2">
      <t>ツシマ</t>
    </rPh>
    <rPh sb="2" eb="3">
      <t>シ</t>
    </rPh>
    <rPh sb="4" eb="6">
      <t>レイワ</t>
    </rPh>
    <rPh sb="7" eb="8">
      <t>ネン</t>
    </rPh>
    <rPh sb="9" eb="10">
      <t>ツキ</t>
    </rPh>
    <rPh sb="11" eb="12">
      <t>ヒ</t>
    </rPh>
    <rPh sb="14" eb="16">
      <t>ウンキュウ</t>
    </rPh>
    <rPh sb="17" eb="18">
      <t>チュウ</t>
    </rPh>
    <rPh sb="18" eb="20">
      <t>ツシマ</t>
    </rPh>
    <rPh sb="20" eb="22">
      <t>シンコウ</t>
    </rPh>
    <rPh sb="22" eb="23">
      <t>ブ</t>
    </rPh>
    <rPh sb="24" eb="26">
      <t>チイキ</t>
    </rPh>
    <rPh sb="26" eb="28">
      <t>シンコウ</t>
    </rPh>
    <rPh sb="28" eb="29">
      <t>カ</t>
    </rPh>
    <phoneticPr fontId="5"/>
  </si>
  <si>
    <t>仁位～長板浦</t>
    <rPh sb="3" eb="4">
      <t>ナガ</t>
    </rPh>
    <rPh sb="4" eb="5">
      <t>イタ</t>
    </rPh>
    <rPh sb="5" eb="6">
      <t>ウラ</t>
    </rPh>
    <phoneticPr fontId="5"/>
  </si>
  <si>
    <t>仁位～卯麦</t>
    <rPh sb="0" eb="1">
      <t>ジン</t>
    </rPh>
    <rPh sb="1" eb="2">
      <t>クライ</t>
    </rPh>
    <rPh sb="3" eb="4">
      <t>ウ</t>
    </rPh>
    <rPh sb="4" eb="5">
      <t>ムギ</t>
    </rPh>
    <phoneticPr fontId="5"/>
  </si>
  <si>
    <t>　</t>
  </si>
  <si>
    <t>仁位～佐志賀</t>
    <rPh sb="0" eb="1">
      <t>ジン</t>
    </rPh>
    <rPh sb="1" eb="2">
      <t>クライ</t>
    </rPh>
    <rPh sb="3" eb="4">
      <t>サ</t>
    </rPh>
    <rPh sb="4" eb="6">
      <t>シガ</t>
    </rPh>
    <phoneticPr fontId="5"/>
  </si>
  <si>
    <t>仁位～嵯峨</t>
    <rPh sb="0" eb="1">
      <t>ジン</t>
    </rPh>
    <rPh sb="1" eb="2">
      <t>クライ</t>
    </rPh>
    <rPh sb="3" eb="5">
      <t>サガ</t>
    </rPh>
    <phoneticPr fontId="5"/>
  </si>
  <si>
    <t>仁位～貝鮒</t>
    <rPh sb="0" eb="1">
      <t>ジン</t>
    </rPh>
    <rPh sb="1" eb="2">
      <t>クライ</t>
    </rPh>
    <rPh sb="3" eb="4">
      <t>カイ</t>
    </rPh>
    <rPh sb="4" eb="5">
      <t>フナ</t>
    </rPh>
    <phoneticPr fontId="5"/>
  </si>
  <si>
    <t>仁位～水崎</t>
    <rPh sb="0" eb="1">
      <t>ジン</t>
    </rPh>
    <rPh sb="1" eb="2">
      <t>クライ</t>
    </rPh>
    <rPh sb="3" eb="4">
      <t>ミズ</t>
    </rPh>
    <rPh sb="4" eb="5">
      <t>サキ</t>
    </rPh>
    <phoneticPr fontId="5"/>
  </si>
  <si>
    <t>仁位～加志々</t>
    <rPh sb="0" eb="1">
      <t>ジン</t>
    </rPh>
    <rPh sb="1" eb="2">
      <t>クライ</t>
    </rPh>
    <rPh sb="3" eb="4">
      <t>クワ</t>
    </rPh>
    <rPh sb="4" eb="5">
      <t>ココロザシ</t>
    </rPh>
    <phoneticPr fontId="5"/>
  </si>
  <si>
    <t>仁位～長板浦</t>
    <rPh sb="0" eb="1">
      <t>ジン</t>
    </rPh>
    <rPh sb="1" eb="2">
      <t>クライ</t>
    </rPh>
    <rPh sb="3" eb="4">
      <t>ナガ</t>
    </rPh>
    <rPh sb="4" eb="5">
      <t>イタ</t>
    </rPh>
    <rPh sb="5" eb="6">
      <t>ウラ</t>
    </rPh>
    <phoneticPr fontId="5"/>
  </si>
  <si>
    <t>卯麦～佐志賀</t>
    <rPh sb="3" eb="4">
      <t>サ</t>
    </rPh>
    <rPh sb="4" eb="6">
      <t>シガ</t>
    </rPh>
    <phoneticPr fontId="5"/>
  </si>
  <si>
    <t>卯麦～嵯峨</t>
    <rPh sb="3" eb="5">
      <t>サガ</t>
    </rPh>
    <phoneticPr fontId="5"/>
  </si>
  <si>
    <t>卯麦～貝鮒</t>
    <rPh sb="3" eb="4">
      <t>カイ</t>
    </rPh>
    <rPh sb="4" eb="5">
      <t>フナ</t>
    </rPh>
    <phoneticPr fontId="5"/>
  </si>
  <si>
    <t>卯麦～水崎</t>
    <rPh sb="3" eb="4">
      <t>ミズ</t>
    </rPh>
    <rPh sb="4" eb="5">
      <t>サキ</t>
    </rPh>
    <phoneticPr fontId="5"/>
  </si>
  <si>
    <t>卯麦～加志々</t>
    <rPh sb="3" eb="4">
      <t>クワ</t>
    </rPh>
    <rPh sb="4" eb="5">
      <t>ココロザシ</t>
    </rPh>
    <phoneticPr fontId="5"/>
  </si>
  <si>
    <t>卯麦～長板浦</t>
    <rPh sb="3" eb="4">
      <t>ナガ</t>
    </rPh>
    <rPh sb="4" eb="5">
      <t>イタ</t>
    </rPh>
    <rPh sb="5" eb="6">
      <t>ウラ</t>
    </rPh>
    <phoneticPr fontId="5"/>
  </si>
  <si>
    <t>佐志賀～嵯峨</t>
    <rPh sb="4" eb="6">
      <t>サガ</t>
    </rPh>
    <phoneticPr fontId="5"/>
  </si>
  <si>
    <t>佐志賀～貝鮒</t>
    <rPh sb="4" eb="5">
      <t>カイ</t>
    </rPh>
    <rPh sb="5" eb="6">
      <t>フナ</t>
    </rPh>
    <phoneticPr fontId="5"/>
  </si>
  <si>
    <t>佐志賀～水崎</t>
    <rPh sb="4" eb="5">
      <t>ミズ</t>
    </rPh>
    <rPh sb="5" eb="6">
      <t>サキ</t>
    </rPh>
    <phoneticPr fontId="5"/>
  </si>
  <si>
    <t>佐志賀～加志々</t>
    <rPh sb="4" eb="5">
      <t>クワ</t>
    </rPh>
    <rPh sb="5" eb="6">
      <t>ココロザシ</t>
    </rPh>
    <phoneticPr fontId="5"/>
  </si>
  <si>
    <t>佐志賀～長板浦</t>
    <rPh sb="4" eb="5">
      <t>ナガ</t>
    </rPh>
    <rPh sb="5" eb="6">
      <t>イタ</t>
    </rPh>
    <rPh sb="6" eb="7">
      <t>ウラ</t>
    </rPh>
    <phoneticPr fontId="5"/>
  </si>
  <si>
    <t>嵯峨～貝鮒</t>
    <rPh sb="3" eb="4">
      <t>カイ</t>
    </rPh>
    <rPh sb="4" eb="5">
      <t>フナ</t>
    </rPh>
    <phoneticPr fontId="5"/>
  </si>
  <si>
    <t>嵯峨～水崎</t>
    <rPh sb="3" eb="4">
      <t>ミズ</t>
    </rPh>
    <rPh sb="4" eb="5">
      <t>サキ</t>
    </rPh>
    <phoneticPr fontId="5"/>
  </si>
  <si>
    <t>嵯峨～加志々</t>
    <rPh sb="3" eb="4">
      <t>クワ</t>
    </rPh>
    <rPh sb="4" eb="5">
      <t>ココロザシ</t>
    </rPh>
    <phoneticPr fontId="5"/>
  </si>
  <si>
    <t>嵯峨～長板浦</t>
    <rPh sb="3" eb="4">
      <t>ナガ</t>
    </rPh>
    <rPh sb="4" eb="5">
      <t>イタ</t>
    </rPh>
    <rPh sb="5" eb="6">
      <t>ウラ</t>
    </rPh>
    <phoneticPr fontId="5"/>
  </si>
  <si>
    <t>貝鮒～水崎</t>
    <rPh sb="3" eb="4">
      <t>ミズ</t>
    </rPh>
    <rPh sb="4" eb="5">
      <t>サキ</t>
    </rPh>
    <phoneticPr fontId="5"/>
  </si>
  <si>
    <t>貝鮒～加志々</t>
    <rPh sb="3" eb="4">
      <t>クワ</t>
    </rPh>
    <rPh sb="4" eb="5">
      <t>ココロザシ</t>
    </rPh>
    <phoneticPr fontId="5"/>
  </si>
  <si>
    <t>貝鮒～長板浦</t>
    <rPh sb="3" eb="4">
      <t>ナガ</t>
    </rPh>
    <rPh sb="4" eb="5">
      <t>イタ</t>
    </rPh>
    <rPh sb="5" eb="6">
      <t>ウラ</t>
    </rPh>
    <phoneticPr fontId="5"/>
  </si>
  <si>
    <t>水崎～加志々</t>
    <phoneticPr fontId="5"/>
  </si>
  <si>
    <t>水崎～長板浦</t>
    <rPh sb="3" eb="4">
      <t>ナガ</t>
    </rPh>
    <rPh sb="4" eb="5">
      <t>イタ</t>
    </rPh>
    <rPh sb="5" eb="6">
      <t>ウラ</t>
    </rPh>
    <phoneticPr fontId="5"/>
  </si>
  <si>
    <t>加志々～長板浦</t>
    <rPh sb="4" eb="5">
      <t>ナガ</t>
    </rPh>
    <rPh sb="5" eb="6">
      <t>イタ</t>
    </rPh>
    <rPh sb="6" eb="7">
      <t>ウラ</t>
    </rPh>
    <phoneticPr fontId="5"/>
  </si>
  <si>
    <t>航路</t>
    <rPh sb="0" eb="2">
      <t>コウロ</t>
    </rPh>
    <phoneticPr fontId="67"/>
  </si>
  <si>
    <t>JF</t>
    <phoneticPr fontId="4"/>
  </si>
  <si>
    <t>航路（壱岐・対馬地区）　本土～離島</t>
    <rPh sb="0" eb="2">
      <t>コウロ</t>
    </rPh>
    <rPh sb="3" eb="5">
      <t>イキ</t>
    </rPh>
    <rPh sb="6" eb="8">
      <t>ツシマ</t>
    </rPh>
    <rPh sb="8" eb="10">
      <t>チク</t>
    </rPh>
    <phoneticPr fontId="4"/>
  </si>
  <si>
    <t>航路（五島地区）　本土～離島</t>
    <rPh sb="0" eb="2">
      <t>コウロ</t>
    </rPh>
    <rPh sb="3" eb="5">
      <t>ゴトウ</t>
    </rPh>
    <rPh sb="5" eb="7">
      <t>チク</t>
    </rPh>
    <rPh sb="9" eb="11">
      <t>ホンド</t>
    </rPh>
    <rPh sb="12" eb="14">
      <t>リトウ</t>
    </rPh>
    <phoneticPr fontId="4"/>
  </si>
  <si>
    <t>航路（五島地区）　チャーター</t>
    <rPh sb="0" eb="2">
      <t>コウロ</t>
    </rPh>
    <rPh sb="3" eb="5">
      <t>ゴトウ</t>
    </rPh>
    <rPh sb="5" eb="7">
      <t>チク</t>
    </rPh>
    <phoneticPr fontId="4"/>
  </si>
  <si>
    <t>番号</t>
    <rPh sb="0" eb="2">
      <t>バンゴウ</t>
    </rPh>
    <phoneticPr fontId="4"/>
  </si>
  <si>
    <t>船種</t>
    <rPh sb="0" eb="2">
      <t>センシュ</t>
    </rPh>
    <phoneticPr fontId="4"/>
  </si>
  <si>
    <t>小人</t>
    <rPh sb="0" eb="2">
      <t>ショウニン</t>
    </rPh>
    <phoneticPr fontId="4"/>
  </si>
  <si>
    <t>博多</t>
    <rPh sb="0" eb="2">
      <t>ハカタ</t>
    </rPh>
    <phoneticPr fontId="10"/>
  </si>
  <si>
    <t>壱岐</t>
    <rPh sb="0" eb="2">
      <t>イキ</t>
    </rPh>
    <phoneticPr fontId="10"/>
  </si>
  <si>
    <t>長崎</t>
    <rPh sb="0" eb="2">
      <t>ナガサキ</t>
    </rPh>
    <phoneticPr fontId="10"/>
  </si>
  <si>
    <t>福江</t>
    <rPh sb="0" eb="2">
      <t>フクエ</t>
    </rPh>
    <phoneticPr fontId="10"/>
  </si>
  <si>
    <t>鯛ノ浦</t>
    <rPh sb="0" eb="1">
      <t>タイ</t>
    </rPh>
    <rPh sb="2" eb="3">
      <t>ウラ</t>
    </rPh>
    <phoneticPr fontId="5"/>
  </si>
  <si>
    <t>平戸</t>
    <rPh sb="0" eb="2">
      <t>ヒラド</t>
    </rPh>
    <phoneticPr fontId="5"/>
  </si>
  <si>
    <t>奈良尾</t>
    <rPh sb="0" eb="3">
      <t>ナラオ</t>
    </rPh>
    <phoneticPr fontId="10"/>
  </si>
  <si>
    <t>唐津</t>
    <rPh sb="0" eb="2">
      <t>カラツ</t>
    </rPh>
    <phoneticPr fontId="10"/>
  </si>
  <si>
    <t>印通寺</t>
    <phoneticPr fontId="10"/>
  </si>
  <si>
    <t>奈留島</t>
    <rPh sb="0" eb="2">
      <t>ナル</t>
    </rPh>
    <rPh sb="2" eb="3">
      <t>シマ</t>
    </rPh>
    <phoneticPr fontId="10"/>
  </si>
  <si>
    <t>主な離島間</t>
    <rPh sb="0" eb="1">
      <t>オモ</t>
    </rPh>
    <rPh sb="2" eb="4">
      <t>リトウ</t>
    </rPh>
    <rPh sb="4" eb="5">
      <t>カン</t>
    </rPh>
    <phoneticPr fontId="4"/>
  </si>
  <si>
    <t>対馬</t>
    <rPh sb="0" eb="2">
      <t>ツシマ</t>
    </rPh>
    <phoneticPr fontId="10"/>
  </si>
  <si>
    <t>〇五島市～</t>
    <rPh sb="1" eb="4">
      <t>ゴトウシ</t>
    </rPh>
    <phoneticPr fontId="4"/>
  </si>
  <si>
    <t>五島市（福江）～新上五島町</t>
    <rPh sb="0" eb="3">
      <t>ゴトウシ</t>
    </rPh>
    <rPh sb="4" eb="6">
      <t>フクエ</t>
    </rPh>
    <rPh sb="8" eb="13">
      <t>シンカミゴトウチョウ</t>
    </rPh>
    <phoneticPr fontId="4"/>
  </si>
  <si>
    <t>博多</t>
    <phoneticPr fontId="10"/>
  </si>
  <si>
    <t>比田勝</t>
    <rPh sb="0" eb="1">
      <t>ヒ</t>
    </rPh>
    <rPh sb="1" eb="2">
      <t>タ</t>
    </rPh>
    <rPh sb="2" eb="3">
      <t>カ</t>
    </rPh>
    <phoneticPr fontId="10"/>
  </si>
  <si>
    <t>長崎</t>
    <phoneticPr fontId="10"/>
  </si>
  <si>
    <t>有川</t>
    <rPh sb="0" eb="2">
      <t>アリカワ</t>
    </rPh>
    <phoneticPr fontId="10"/>
  </si>
  <si>
    <t>長崎</t>
    <phoneticPr fontId="4"/>
  </si>
  <si>
    <t>鯛ノ浦</t>
    <rPh sb="0" eb="1">
      <t>タイ</t>
    </rPh>
    <rPh sb="2" eb="3">
      <t>ウラ</t>
    </rPh>
    <phoneticPr fontId="6"/>
  </si>
  <si>
    <t>佐世保</t>
    <rPh sb="0" eb="3">
      <t>サセボ</t>
    </rPh>
    <phoneticPr fontId="10"/>
  </si>
  <si>
    <t>JF</t>
  </si>
  <si>
    <t>航路（壱岐・対馬地区）　離島間</t>
    <rPh sb="0" eb="2">
      <t>コウロ</t>
    </rPh>
    <rPh sb="14" eb="15">
      <t>カン</t>
    </rPh>
    <phoneticPr fontId="4"/>
  </si>
  <si>
    <t>小値賀</t>
    <rPh sb="0" eb="3">
      <t>オヂカ</t>
    </rPh>
    <phoneticPr fontId="10"/>
  </si>
  <si>
    <t>青方</t>
    <rPh sb="0" eb="1">
      <t>アオ</t>
    </rPh>
    <rPh sb="1" eb="2">
      <t>カタ</t>
    </rPh>
    <phoneticPr fontId="5"/>
  </si>
  <si>
    <t>宇久平</t>
    <rPh sb="0" eb="2">
      <t>ウク</t>
    </rPh>
    <rPh sb="2" eb="3">
      <t>タイラ</t>
    </rPh>
    <phoneticPr fontId="10"/>
  </si>
  <si>
    <t>郷ノ首</t>
    <rPh sb="0" eb="1">
      <t>ゴウ</t>
    </rPh>
    <rPh sb="2" eb="3">
      <t>クビ</t>
    </rPh>
    <phoneticPr fontId="5"/>
  </si>
  <si>
    <t>土井浦</t>
    <rPh sb="0" eb="2">
      <t>ドイ</t>
    </rPh>
    <rPh sb="2" eb="3">
      <t>ウラ</t>
    </rPh>
    <phoneticPr fontId="5"/>
  </si>
  <si>
    <t>※予約NO なし</t>
    <rPh sb="1" eb="3">
      <t>ヨヤク</t>
    </rPh>
    <phoneticPr fontId="5"/>
  </si>
  <si>
    <t>大島</t>
    <rPh sb="0" eb="2">
      <t>オオシマ</t>
    </rPh>
    <phoneticPr fontId="10"/>
  </si>
  <si>
    <t>渡良浦</t>
    <rPh sb="0" eb="1">
      <t>ワタ</t>
    </rPh>
    <rPh sb="1" eb="2">
      <t>ヨ</t>
    </rPh>
    <rPh sb="2" eb="3">
      <t>ウラ</t>
    </rPh>
    <phoneticPr fontId="10"/>
  </si>
  <si>
    <t>宇久平</t>
    <rPh sb="0" eb="2">
      <t>ウク</t>
    </rPh>
    <rPh sb="2" eb="3">
      <t>ヒラ</t>
    </rPh>
    <phoneticPr fontId="10"/>
  </si>
  <si>
    <t>五島市（福江）～五島市久賀島　田ノ浦港</t>
    <rPh sb="0" eb="3">
      <t>ゴトウシ</t>
    </rPh>
    <rPh sb="4" eb="6">
      <t>フクエ</t>
    </rPh>
    <rPh sb="8" eb="11">
      <t>ゴトウシ</t>
    </rPh>
    <rPh sb="11" eb="13">
      <t>クガ</t>
    </rPh>
    <rPh sb="13" eb="14">
      <t>ジマ</t>
    </rPh>
    <rPh sb="15" eb="16">
      <t>タ</t>
    </rPh>
    <rPh sb="17" eb="18">
      <t>ウラ</t>
    </rPh>
    <rPh sb="18" eb="19">
      <t>コウ</t>
    </rPh>
    <phoneticPr fontId="4"/>
  </si>
  <si>
    <t>郷ノ浦</t>
    <rPh sb="0" eb="1">
      <t>ゴウ</t>
    </rPh>
    <rPh sb="2" eb="3">
      <t>ウラ</t>
    </rPh>
    <phoneticPr fontId="10"/>
  </si>
  <si>
    <t>友住</t>
    <rPh sb="0" eb="1">
      <t>トモ</t>
    </rPh>
    <rPh sb="1" eb="2">
      <t>ス</t>
    </rPh>
    <phoneticPr fontId="10"/>
  </si>
  <si>
    <t>田の浦</t>
    <rPh sb="0" eb="1">
      <t>タ</t>
    </rPh>
    <rPh sb="2" eb="3">
      <t>ウラ</t>
    </rPh>
    <phoneticPr fontId="5"/>
  </si>
  <si>
    <t>長島</t>
    <rPh sb="0" eb="2">
      <t>ナガシマ</t>
    </rPh>
    <phoneticPr fontId="10"/>
  </si>
  <si>
    <t>崎戸</t>
    <rPh sb="0" eb="2">
      <t>サキト</t>
    </rPh>
    <phoneticPr fontId="10"/>
  </si>
  <si>
    <t>五島市（福江）～小値賀町</t>
    <rPh sb="8" eb="11">
      <t>オジカ</t>
    </rPh>
    <rPh sb="11" eb="12">
      <t>チョウ</t>
    </rPh>
    <phoneticPr fontId="4"/>
  </si>
  <si>
    <t>宇久</t>
    <rPh sb="0" eb="2">
      <t>ウク</t>
    </rPh>
    <phoneticPr fontId="10"/>
  </si>
  <si>
    <t>小値賀</t>
    <rPh sb="0" eb="3">
      <t>オヂカ</t>
    </rPh>
    <phoneticPr fontId="5"/>
  </si>
  <si>
    <t>原島</t>
    <rPh sb="0" eb="2">
      <t>ハラシマ</t>
    </rPh>
    <phoneticPr fontId="10"/>
  </si>
  <si>
    <t>五島市（福江）～宇久町</t>
    <rPh sb="0" eb="3">
      <t>ゴトウシ</t>
    </rPh>
    <rPh sb="4" eb="6">
      <t>フクエ</t>
    </rPh>
    <rPh sb="8" eb="11">
      <t>ウクマチ</t>
    </rPh>
    <phoneticPr fontId="4"/>
  </si>
  <si>
    <t>原島</t>
    <rPh sb="0" eb="1">
      <t>ハラ</t>
    </rPh>
    <rPh sb="1" eb="2">
      <t>シマ</t>
    </rPh>
    <phoneticPr fontId="10"/>
  </si>
  <si>
    <t>青方</t>
    <rPh sb="0" eb="1">
      <t>アオ</t>
    </rPh>
    <rPh sb="1" eb="2">
      <t>カタ</t>
    </rPh>
    <phoneticPr fontId="10"/>
  </si>
  <si>
    <t>宇久</t>
    <rPh sb="0" eb="2">
      <t>ウク</t>
    </rPh>
    <phoneticPr fontId="5"/>
  </si>
  <si>
    <t>奈留</t>
    <rPh sb="0" eb="2">
      <t>ナル</t>
    </rPh>
    <phoneticPr fontId="10"/>
  </si>
  <si>
    <t>五島市　奈留島～新上五島町</t>
    <rPh sb="0" eb="2">
      <t>ゴトウ</t>
    </rPh>
    <rPh sb="2" eb="3">
      <t>シ</t>
    </rPh>
    <rPh sb="4" eb="6">
      <t>ナル</t>
    </rPh>
    <rPh sb="6" eb="7">
      <t>シマ</t>
    </rPh>
    <rPh sb="8" eb="13">
      <t>シンカミゴトウチョウ</t>
    </rPh>
    <phoneticPr fontId="4"/>
  </si>
  <si>
    <t>仁位</t>
    <rPh sb="0" eb="1">
      <t>ジン</t>
    </rPh>
    <rPh sb="1" eb="2">
      <t>クライ</t>
    </rPh>
    <phoneticPr fontId="10"/>
  </si>
  <si>
    <t>佐志賀</t>
    <rPh sb="0" eb="1">
      <t>サ</t>
    </rPh>
    <rPh sb="1" eb="3">
      <t>シガ</t>
    </rPh>
    <phoneticPr fontId="10"/>
  </si>
  <si>
    <t>嵯峨</t>
    <rPh sb="0" eb="2">
      <t>サガ</t>
    </rPh>
    <phoneticPr fontId="10"/>
  </si>
  <si>
    <t>貝鮒</t>
    <rPh sb="0" eb="1">
      <t>カイ</t>
    </rPh>
    <rPh sb="1" eb="2">
      <t>フナ</t>
    </rPh>
    <phoneticPr fontId="10"/>
  </si>
  <si>
    <t>航路（五島地区）　離島間</t>
    <rPh sb="0" eb="2">
      <t>コウロ</t>
    </rPh>
    <rPh sb="3" eb="5">
      <t>ゴトウ</t>
    </rPh>
    <rPh sb="5" eb="7">
      <t>チク</t>
    </rPh>
    <rPh sb="11" eb="12">
      <t>カン</t>
    </rPh>
    <phoneticPr fontId="4"/>
  </si>
  <si>
    <t>水崎</t>
    <rPh sb="0" eb="1">
      <t>ミズ</t>
    </rPh>
    <rPh sb="1" eb="2">
      <t>サキ</t>
    </rPh>
    <phoneticPr fontId="10"/>
  </si>
  <si>
    <t>五島市　奈留島～宇久町</t>
    <rPh sb="0" eb="2">
      <t>ゴトウ</t>
    </rPh>
    <rPh sb="2" eb="3">
      <t>シ</t>
    </rPh>
    <rPh sb="4" eb="6">
      <t>ナル</t>
    </rPh>
    <rPh sb="6" eb="7">
      <t>シマ</t>
    </rPh>
    <rPh sb="8" eb="10">
      <t>ウク</t>
    </rPh>
    <rPh sb="10" eb="11">
      <t>マチ</t>
    </rPh>
    <phoneticPr fontId="4"/>
  </si>
  <si>
    <t>加志々</t>
    <rPh sb="0" eb="1">
      <t>クワ</t>
    </rPh>
    <rPh sb="1" eb="2">
      <t>ココロザシ</t>
    </rPh>
    <phoneticPr fontId="10"/>
  </si>
  <si>
    <t>長板浦</t>
    <rPh sb="0" eb="1">
      <t>ナガ</t>
    </rPh>
    <rPh sb="1" eb="2">
      <t>イタ</t>
    </rPh>
    <rPh sb="2" eb="3">
      <t>ウラ</t>
    </rPh>
    <phoneticPr fontId="10"/>
  </si>
  <si>
    <t>五島市　奈留島～小値賀町</t>
    <rPh sb="0" eb="2">
      <t>ゴトウ</t>
    </rPh>
    <rPh sb="2" eb="3">
      <t>シ</t>
    </rPh>
    <rPh sb="4" eb="6">
      <t>ナル</t>
    </rPh>
    <rPh sb="6" eb="7">
      <t>シマ</t>
    </rPh>
    <rPh sb="8" eb="11">
      <t>オジカ</t>
    </rPh>
    <rPh sb="11" eb="12">
      <t>チョウ</t>
    </rPh>
    <phoneticPr fontId="4"/>
  </si>
  <si>
    <t>卯麦</t>
    <phoneticPr fontId="10"/>
  </si>
  <si>
    <t>郷ノ首</t>
    <rPh sb="0" eb="1">
      <t>ゴウ</t>
    </rPh>
    <rPh sb="2" eb="3">
      <t>クビ</t>
    </rPh>
    <phoneticPr fontId="10"/>
  </si>
  <si>
    <t>若松</t>
    <rPh sb="0" eb="2">
      <t>ワカマツ</t>
    </rPh>
    <phoneticPr fontId="10"/>
  </si>
  <si>
    <t>ﾌｪﾘｰ・高</t>
    <rPh sb="5" eb="6">
      <t>コウ</t>
    </rPh>
    <phoneticPr fontId="4"/>
  </si>
  <si>
    <t>〇新上五島町～</t>
    <rPh sb="1" eb="6">
      <t>シンカミゴトウチョウ</t>
    </rPh>
    <phoneticPr fontId="4"/>
  </si>
  <si>
    <t>土井浦</t>
    <rPh sb="0" eb="2">
      <t>ドイ</t>
    </rPh>
    <rPh sb="2" eb="3">
      <t>ウラ</t>
    </rPh>
    <phoneticPr fontId="10"/>
  </si>
  <si>
    <t>新上五島町～小値賀町</t>
    <rPh sb="0" eb="4">
      <t>シンカミゴトウ</t>
    </rPh>
    <rPh sb="4" eb="5">
      <t>チョウ</t>
    </rPh>
    <rPh sb="6" eb="9">
      <t>オジカ</t>
    </rPh>
    <rPh sb="9" eb="10">
      <t>チョウ</t>
    </rPh>
    <phoneticPr fontId="4"/>
  </si>
  <si>
    <t>有川</t>
    <rPh sb="0" eb="2">
      <t>アリカワ</t>
    </rPh>
    <phoneticPr fontId="5"/>
  </si>
  <si>
    <t>新上五島町～宇久町</t>
    <rPh sb="0" eb="4">
      <t>シンカミゴトウ</t>
    </rPh>
    <rPh sb="4" eb="5">
      <t>チョウ</t>
    </rPh>
    <rPh sb="6" eb="9">
      <t>ウクマチ</t>
    </rPh>
    <phoneticPr fontId="4"/>
  </si>
  <si>
    <t>佐志賀</t>
    <phoneticPr fontId="10"/>
  </si>
  <si>
    <t>宇久平</t>
    <rPh sb="0" eb="2">
      <t>ウク</t>
    </rPh>
    <rPh sb="2" eb="3">
      <t>ヒラ</t>
    </rPh>
    <phoneticPr fontId="5"/>
  </si>
  <si>
    <t>嵯峨</t>
    <phoneticPr fontId="10"/>
  </si>
  <si>
    <t>壱岐～対馬間</t>
    <rPh sb="0" eb="2">
      <t>イキ</t>
    </rPh>
    <rPh sb="3" eb="5">
      <t>ツシマ</t>
    </rPh>
    <rPh sb="5" eb="6">
      <t>カン</t>
    </rPh>
    <phoneticPr fontId="4"/>
  </si>
  <si>
    <t>貝鮒</t>
    <phoneticPr fontId="10"/>
  </si>
  <si>
    <t>水崎</t>
    <phoneticPr fontId="10"/>
  </si>
  <si>
    <t>加志々</t>
    <phoneticPr fontId="10"/>
  </si>
  <si>
    <t>奥浦</t>
    <rPh sb="0" eb="1">
      <t>オク</t>
    </rPh>
    <rPh sb="1" eb="2">
      <t>ウラ</t>
    </rPh>
    <phoneticPr fontId="10"/>
  </si>
  <si>
    <t>田の浦</t>
    <rPh sb="0" eb="1">
      <t>タ</t>
    </rPh>
    <rPh sb="2" eb="3">
      <t>ウラ</t>
    </rPh>
    <phoneticPr fontId="10"/>
  </si>
  <si>
    <t>本窯</t>
    <rPh sb="0" eb="1">
      <t>モト</t>
    </rPh>
    <rPh sb="1" eb="2">
      <t>カマ</t>
    </rPh>
    <phoneticPr fontId="10"/>
  </si>
  <si>
    <t>伊福貴</t>
    <rPh sb="0" eb="1">
      <t>イ</t>
    </rPh>
    <rPh sb="1" eb="2">
      <t>フク</t>
    </rPh>
    <rPh sb="2" eb="3">
      <t>キ</t>
    </rPh>
    <phoneticPr fontId="10"/>
  </si>
  <si>
    <t>黄島</t>
    <rPh sb="0" eb="1">
      <t>キ</t>
    </rPh>
    <rPh sb="1" eb="2">
      <t>シマ</t>
    </rPh>
    <phoneticPr fontId="10"/>
  </si>
  <si>
    <t>赤島</t>
    <rPh sb="0" eb="1">
      <t>アカ</t>
    </rPh>
    <rPh sb="1" eb="2">
      <t>シマ</t>
    </rPh>
    <phoneticPr fontId="10"/>
  </si>
  <si>
    <t>嵯峨島</t>
  </si>
  <si>
    <t>貝津</t>
  </si>
  <si>
    <t>江島</t>
    <rPh sb="0" eb="1">
      <t>エ</t>
    </rPh>
    <rPh sb="1" eb="2">
      <t>シマ</t>
    </rPh>
    <phoneticPr fontId="10"/>
  </si>
  <si>
    <t>笛吹</t>
    <rPh sb="0" eb="1">
      <t>フエ</t>
    </rPh>
    <rPh sb="1" eb="2">
      <t>フ</t>
    </rPh>
    <phoneticPr fontId="10"/>
  </si>
  <si>
    <t>六島</t>
    <rPh sb="0" eb="1">
      <t>ロク</t>
    </rPh>
    <rPh sb="1" eb="2">
      <t>シマ</t>
    </rPh>
    <phoneticPr fontId="10"/>
  </si>
  <si>
    <t>野崎</t>
    <rPh sb="0" eb="2">
      <t>ノザキ</t>
    </rPh>
    <phoneticPr fontId="10"/>
  </si>
  <si>
    <t>神浦</t>
    <rPh sb="0" eb="1">
      <t>カミ</t>
    </rPh>
    <rPh sb="1" eb="2">
      <t>ウラ</t>
    </rPh>
    <phoneticPr fontId="10"/>
  </si>
  <si>
    <t>柳</t>
    <rPh sb="0" eb="1">
      <t>ヤナギ</t>
    </rPh>
    <phoneticPr fontId="10"/>
  </si>
  <si>
    <t>寺島</t>
    <rPh sb="0" eb="2">
      <t>テラシマ</t>
    </rPh>
    <phoneticPr fontId="10"/>
  </si>
  <si>
    <t>ページNO</t>
    <phoneticPr fontId="4"/>
  </si>
  <si>
    <t>総提出数</t>
    <rPh sb="0" eb="1">
      <t>ソウ</t>
    </rPh>
    <phoneticPr fontId="4"/>
  </si>
  <si>
    <t>受注型企画旅行</t>
    <rPh sb="0" eb="2">
      <t>ジュチュウ</t>
    </rPh>
    <rPh sb="2" eb="3">
      <t>ガタ</t>
    </rPh>
    <rPh sb="3" eb="5">
      <t>キカク</t>
    </rPh>
    <rPh sb="5" eb="7">
      <t>リョコウ</t>
    </rPh>
    <phoneticPr fontId="4"/>
  </si>
  <si>
    <t>用途</t>
    <rPh sb="0" eb="2">
      <t>ヨウト</t>
    </rPh>
    <phoneticPr fontId="4"/>
  </si>
  <si>
    <t>届出</t>
    <rPh sb="0" eb="2">
      <t>トドケデ</t>
    </rPh>
    <phoneticPr fontId="4"/>
  </si>
  <si>
    <t>航空路
交通助成（地区別）</t>
    <rPh sb="0" eb="3">
      <t>コウクウロ</t>
    </rPh>
    <rPh sb="4" eb="6">
      <t>コウツウ</t>
    </rPh>
    <rPh sb="6" eb="8">
      <t>ジョセイ</t>
    </rPh>
    <rPh sb="9" eb="11">
      <t>チク</t>
    </rPh>
    <rPh sb="11" eb="12">
      <t>ベツ</t>
    </rPh>
    <phoneticPr fontId="4"/>
  </si>
  <si>
    <t>航空路単価×人数</t>
    <rPh sb="0" eb="3">
      <t>コウクウロ</t>
    </rPh>
    <rPh sb="3" eb="5">
      <t>タンカ</t>
    </rPh>
    <rPh sb="6" eb="8">
      <t>ニンズウ</t>
    </rPh>
    <phoneticPr fontId="4"/>
  </si>
  <si>
    <t>交通費単価</t>
  </si>
  <si>
    <t>非表示
企画開発</t>
    <rPh sb="0" eb="3">
      <t>ヒヒョウジ</t>
    </rPh>
    <rPh sb="4" eb="6">
      <t>キカク</t>
    </rPh>
    <rPh sb="6" eb="8">
      <t>カイハツ</t>
    </rPh>
    <phoneticPr fontId="5"/>
  </si>
  <si>
    <t>訪問数</t>
    <rPh sb="0" eb="2">
      <t>ホウモン</t>
    </rPh>
    <rPh sb="2" eb="3">
      <t>スウ</t>
    </rPh>
    <phoneticPr fontId="4"/>
  </si>
  <si>
    <t>日本遺産
訪問数</t>
    <rPh sb="0" eb="2">
      <t>ニホン</t>
    </rPh>
    <rPh sb="2" eb="4">
      <t>イサン</t>
    </rPh>
    <rPh sb="5" eb="7">
      <t>ホウモン</t>
    </rPh>
    <rPh sb="7" eb="8">
      <t>スウ</t>
    </rPh>
    <phoneticPr fontId="4"/>
  </si>
  <si>
    <t>月</t>
    <phoneticPr fontId="4"/>
  </si>
  <si>
    <t>備考</t>
    <rPh sb="0" eb="2">
      <t>ビコウ</t>
    </rPh>
    <phoneticPr fontId="1"/>
  </si>
  <si>
    <t>大人人数</t>
    <rPh sb="0" eb="2">
      <t>オトナ</t>
    </rPh>
    <rPh sb="2" eb="4">
      <t>ニンズ</t>
    </rPh>
    <phoneticPr fontId="4"/>
  </si>
  <si>
    <t>小人人数</t>
    <rPh sb="0" eb="2">
      <t>ショウニン</t>
    </rPh>
    <rPh sb="2" eb="4">
      <t>ニンズ</t>
    </rPh>
    <phoneticPr fontId="4"/>
  </si>
  <si>
    <t>団 体 名</t>
    <rPh sb="0" eb="1">
      <t>ダン</t>
    </rPh>
    <rPh sb="2" eb="3">
      <t>カラダ</t>
    </rPh>
    <rPh sb="4" eb="5">
      <t>メイ</t>
    </rPh>
    <phoneticPr fontId="5"/>
  </si>
  <si>
    <t>旅行
会社名</t>
    <rPh sb="0" eb="2">
      <t>リョコウ</t>
    </rPh>
    <rPh sb="3" eb="6">
      <t>カイシャメイ</t>
    </rPh>
    <phoneticPr fontId="5"/>
  </si>
  <si>
    <t>担当者</t>
    <rPh sb="0" eb="3">
      <t>タントウシャ</t>
    </rPh>
    <phoneticPr fontId="5"/>
  </si>
  <si>
    <t>開始日</t>
    <rPh sb="0" eb="3">
      <t>カイシビ</t>
    </rPh>
    <phoneticPr fontId="4"/>
  </si>
  <si>
    <t>令和</t>
    <rPh sb="0" eb="2">
      <t>レイワ</t>
    </rPh>
    <phoneticPr fontId="4"/>
  </si>
  <si>
    <t>年</t>
  </si>
  <si>
    <t>月</t>
    <rPh sb="0" eb="1">
      <t>ツキ</t>
    </rPh>
    <phoneticPr fontId="5"/>
  </si>
  <si>
    <t>日</t>
    <rPh sb="0" eb="1">
      <t>ヒ</t>
    </rPh>
    <phoneticPr fontId="4"/>
  </si>
  <si>
    <t>支店名</t>
    <rPh sb="0" eb="2">
      <t>シテン</t>
    </rPh>
    <rPh sb="2" eb="3">
      <t>メイ</t>
    </rPh>
    <phoneticPr fontId="4"/>
  </si>
  <si>
    <t>終了日</t>
    <rPh sb="0" eb="3">
      <t>シュウリョウビ</t>
    </rPh>
    <phoneticPr fontId="4"/>
  </si>
  <si>
    <t>シート
NO</t>
    <phoneticPr fontId="4"/>
  </si>
  <si>
    <t>登録</t>
    <rPh sb="0" eb="2">
      <t>トウロク</t>
    </rPh>
    <phoneticPr fontId="4"/>
  </si>
  <si>
    <t>変更</t>
    <rPh sb="0" eb="2">
      <t>ヘンコウ</t>
    </rPh>
    <phoneticPr fontId="4"/>
  </si>
  <si>
    <t>訪問・宿泊</t>
    <rPh sb="0" eb="2">
      <t>ホウモン</t>
    </rPh>
    <rPh sb="3" eb="5">
      <t>シュクハク</t>
    </rPh>
    <phoneticPr fontId="5"/>
  </si>
  <si>
    <t>遺産訪問</t>
  </si>
  <si>
    <t>移動</t>
  </si>
  <si>
    <t>本土～離島間</t>
    <phoneticPr fontId="4"/>
  </si>
  <si>
    <t>一人当り</t>
  </si>
  <si>
    <t>参加人数</t>
  </si>
  <si>
    <t>販売促進費</t>
  </si>
  <si>
    <t>宿泊</t>
  </si>
  <si>
    <t>体験
メニュー</t>
    <rPh sb="0" eb="2">
      <t>タイケン</t>
    </rPh>
    <phoneticPr fontId="4"/>
  </si>
  <si>
    <t>世界・日本
遺産</t>
    <rPh sb="0" eb="2">
      <t>セカイ</t>
    </rPh>
    <rPh sb="3" eb="5">
      <t>ニホン</t>
    </rPh>
    <rPh sb="6" eb="8">
      <t>イサン</t>
    </rPh>
    <phoneticPr fontId="4"/>
  </si>
  <si>
    <t>*航路単価</t>
    <rPh sb="1" eb="3">
      <t>コウロ</t>
    </rPh>
    <rPh sb="3" eb="5">
      <t>タンカ</t>
    </rPh>
    <phoneticPr fontId="4"/>
  </si>
  <si>
    <t>交通費単価</t>
    <phoneticPr fontId="4"/>
  </si>
  <si>
    <t>商品種別</t>
    <rPh sb="0" eb="2">
      <t>ショウヒン</t>
    </rPh>
    <rPh sb="2" eb="4">
      <t>シュベツ</t>
    </rPh>
    <phoneticPr fontId="5"/>
  </si>
  <si>
    <t>特別対策</t>
    <rPh sb="0" eb="2">
      <t>トクベツ</t>
    </rPh>
    <rPh sb="2" eb="4">
      <t>タイサク</t>
    </rPh>
    <phoneticPr fontId="4"/>
  </si>
  <si>
    <t>市町数</t>
    <rPh sb="0" eb="1">
      <t>シ</t>
    </rPh>
    <rPh sb="1" eb="2">
      <t>マチ</t>
    </rPh>
    <rPh sb="2" eb="3">
      <t>スウ</t>
    </rPh>
    <phoneticPr fontId="5"/>
  </si>
  <si>
    <t>市町名</t>
    <rPh sb="0" eb="1">
      <t>シ</t>
    </rPh>
    <rPh sb="1" eb="2">
      <t>マチ</t>
    </rPh>
    <rPh sb="2" eb="3">
      <t>メイ</t>
    </rPh>
    <phoneticPr fontId="5"/>
  </si>
  <si>
    <t>船種</t>
    <rPh sb="0" eb="2">
      <t>センシュ</t>
    </rPh>
    <phoneticPr fontId="5"/>
  </si>
  <si>
    <t>航路（料金）</t>
    <rPh sb="0" eb="2">
      <t>コウロ</t>
    </rPh>
    <rPh sb="3" eb="5">
      <t>リョウキン</t>
    </rPh>
    <phoneticPr fontId="5"/>
  </si>
  <si>
    <t>航空路</t>
    <rPh sb="0" eb="3">
      <t>コウクウロ</t>
    </rPh>
    <phoneticPr fontId="4"/>
  </si>
  <si>
    <t>航空路</t>
    <rPh sb="0" eb="3">
      <t>コウクウロ</t>
    </rPh>
    <phoneticPr fontId="5"/>
  </si>
  <si>
    <t>航空会社</t>
    <rPh sb="0" eb="2">
      <t>コウクウ</t>
    </rPh>
    <rPh sb="2" eb="4">
      <t>カイシャ</t>
    </rPh>
    <phoneticPr fontId="5"/>
  </si>
  <si>
    <t>航空路（料金）</t>
    <rPh sb="0" eb="3">
      <t>コウクウロ</t>
    </rPh>
    <rPh sb="4" eb="6">
      <t>リョウキン</t>
    </rPh>
    <phoneticPr fontId="5"/>
  </si>
  <si>
    <t>空港所在地</t>
    <rPh sb="0" eb="2">
      <t>クウコウ</t>
    </rPh>
    <rPh sb="2" eb="5">
      <t>ショザイチ</t>
    </rPh>
    <phoneticPr fontId="5"/>
  </si>
  <si>
    <t>頁</t>
    <rPh sb="0" eb="1">
      <t>ページ</t>
    </rPh>
    <phoneticPr fontId="4"/>
  </si>
  <si>
    <t>市町名</t>
    <phoneticPr fontId="4"/>
  </si>
  <si>
    <t>訪問</t>
    <phoneticPr fontId="4"/>
  </si>
  <si>
    <t>宿泊</t>
    <rPh sb="0" eb="2">
      <t>シュクハク</t>
    </rPh>
    <phoneticPr fontId="5"/>
  </si>
  <si>
    <t>日本</t>
    <rPh sb="0" eb="2">
      <t>ニホン</t>
    </rPh>
    <phoneticPr fontId="4"/>
  </si>
  <si>
    <t>世界</t>
    <rPh sb="0" eb="2">
      <t>セカイ</t>
    </rPh>
    <phoneticPr fontId="4"/>
  </si>
  <si>
    <t>手段</t>
  </si>
  <si>
    <t>割引額</t>
  </si>
  <si>
    <t>延べ数</t>
  </si>
  <si>
    <t>上段：大人</t>
    <rPh sb="0" eb="2">
      <t>ジョウダン</t>
    </rPh>
    <rPh sb="3" eb="5">
      <t>オトナ</t>
    </rPh>
    <phoneticPr fontId="4"/>
  </si>
  <si>
    <t>大人+小人</t>
    <rPh sb="0" eb="2">
      <t>オトナ</t>
    </rPh>
    <phoneticPr fontId="4"/>
  </si>
  <si>
    <t>大人</t>
    <phoneticPr fontId="4"/>
  </si>
  <si>
    <t>対馬</t>
    <phoneticPr fontId="4"/>
  </si>
  <si>
    <t>船</t>
    <rPh sb="0" eb="1">
      <t>フネ</t>
    </rPh>
    <phoneticPr fontId="5"/>
  </si>
  <si>
    <t>航空　負担計算</t>
    <rPh sb="0" eb="2">
      <t>コウクウ</t>
    </rPh>
    <rPh sb="3" eb="5">
      <t>フタン</t>
    </rPh>
    <rPh sb="5" eb="7">
      <t>ケイサン</t>
    </rPh>
    <phoneticPr fontId="4"/>
  </si>
  <si>
    <t>対馬</t>
  </si>
  <si>
    <t>壱岐</t>
    <phoneticPr fontId="4"/>
  </si>
  <si>
    <t>壱岐</t>
  </si>
  <si>
    <r>
      <t>募集型企画：団体型</t>
    </r>
    <r>
      <rPr>
        <sz val="10"/>
        <color theme="1"/>
        <rFont val="BIZ UDPゴシック"/>
        <family val="3"/>
        <charset val="128"/>
      </rPr>
      <t>（エスコート）</t>
    </r>
    <rPh sb="0" eb="2">
      <t>ボシュウ</t>
    </rPh>
    <rPh sb="2" eb="3">
      <t>ガタ</t>
    </rPh>
    <rPh sb="3" eb="5">
      <t>キカク</t>
    </rPh>
    <rPh sb="6" eb="9">
      <t>ダンタイガタ</t>
    </rPh>
    <phoneticPr fontId="5"/>
  </si>
  <si>
    <t>○</t>
    <phoneticPr fontId="4"/>
  </si>
  <si>
    <t>対馬市</t>
    <rPh sb="0" eb="2">
      <t>ツシマ</t>
    </rPh>
    <rPh sb="2" eb="3">
      <t>シ</t>
    </rPh>
    <phoneticPr fontId="5"/>
  </si>
  <si>
    <t>長崎　～　対馬</t>
    <rPh sb="0" eb="2">
      <t>ナガサキ</t>
    </rPh>
    <rPh sb="5" eb="7">
      <t>ツシマ</t>
    </rPh>
    <phoneticPr fontId="5"/>
  </si>
  <si>
    <t>定期航空</t>
    <rPh sb="0" eb="2">
      <t>テイキ</t>
    </rPh>
    <phoneticPr fontId="4"/>
  </si>
  <si>
    <t>有</t>
    <rPh sb="0" eb="1">
      <t>アリ</t>
    </rPh>
    <phoneticPr fontId="4"/>
  </si>
  <si>
    <t>小人</t>
    <rPh sb="0" eb="2">
      <t>ショウニン</t>
    </rPh>
    <phoneticPr fontId="5"/>
  </si>
  <si>
    <t>負担地区</t>
    <rPh sb="0" eb="2">
      <t>フタン</t>
    </rPh>
    <rPh sb="2" eb="4">
      <t>チク</t>
    </rPh>
    <phoneticPr fontId="4"/>
  </si>
  <si>
    <t>変更届</t>
    <rPh sb="0" eb="2">
      <t>ヘンコウ</t>
    </rPh>
    <rPh sb="2" eb="3">
      <t>トドケ</t>
    </rPh>
    <phoneticPr fontId="4"/>
  </si>
  <si>
    <r>
      <t>募集型企画：個人型</t>
    </r>
    <r>
      <rPr>
        <sz val="10"/>
        <color theme="1"/>
        <rFont val="BIZ UDPゴシック"/>
        <family val="3"/>
        <charset val="128"/>
      </rPr>
      <t>（フリープラン）</t>
    </r>
    <rPh sb="0" eb="2">
      <t>ボシュウ</t>
    </rPh>
    <rPh sb="2" eb="3">
      <t>ガタ</t>
    </rPh>
    <rPh sb="3" eb="5">
      <t>キカク</t>
    </rPh>
    <rPh sb="6" eb="9">
      <t>コジンガタ</t>
    </rPh>
    <phoneticPr fontId="5"/>
  </si>
  <si>
    <t>壱岐市</t>
    <rPh sb="0" eb="3">
      <t>イキシ</t>
    </rPh>
    <phoneticPr fontId="5"/>
  </si>
  <si>
    <t>B</t>
  </si>
  <si>
    <t>長崎　～　壱岐</t>
    <rPh sb="0" eb="2">
      <t>ナガサキ</t>
    </rPh>
    <rPh sb="5" eb="7">
      <t>イキ</t>
    </rPh>
    <phoneticPr fontId="5"/>
  </si>
  <si>
    <t>無</t>
    <rPh sb="0" eb="1">
      <t>ナシ</t>
    </rPh>
    <phoneticPr fontId="4"/>
  </si>
  <si>
    <t>上五島</t>
    <rPh sb="0" eb="3">
      <t>カミゴトウ</t>
    </rPh>
    <phoneticPr fontId="4"/>
  </si>
  <si>
    <t>航空</t>
    <rPh sb="0" eb="2">
      <t>コウクウ</t>
    </rPh>
    <phoneticPr fontId="5"/>
  </si>
  <si>
    <t>負担大人単価</t>
    <rPh sb="0" eb="2">
      <t>フタン</t>
    </rPh>
    <rPh sb="2" eb="4">
      <t>オトナ</t>
    </rPh>
    <rPh sb="4" eb="6">
      <t>タンカ</t>
    </rPh>
    <phoneticPr fontId="4"/>
  </si>
  <si>
    <t>実績</t>
    <rPh sb="0" eb="2">
      <t>ジッセキ</t>
    </rPh>
    <phoneticPr fontId="4"/>
  </si>
  <si>
    <t>受注型企画旅行</t>
    <rPh sb="0" eb="2">
      <t>ジュチュウ</t>
    </rPh>
    <rPh sb="2" eb="3">
      <t>ガタ</t>
    </rPh>
    <rPh sb="3" eb="5">
      <t>キカク</t>
    </rPh>
    <rPh sb="5" eb="7">
      <t>リョコウ</t>
    </rPh>
    <phoneticPr fontId="5"/>
  </si>
  <si>
    <t>C</t>
  </si>
  <si>
    <t>長崎　～　福江</t>
    <rPh sb="0" eb="2">
      <t>ナガサキ</t>
    </rPh>
    <rPh sb="5" eb="7">
      <t>フクエ</t>
    </rPh>
    <phoneticPr fontId="5"/>
  </si>
  <si>
    <t>負担小人単価</t>
    <rPh sb="0" eb="2">
      <t>フタン</t>
    </rPh>
    <rPh sb="2" eb="4">
      <t>ショウニン</t>
    </rPh>
    <rPh sb="4" eb="6">
      <t>タンカ</t>
    </rPh>
    <phoneticPr fontId="4"/>
  </si>
  <si>
    <t>新上五島町</t>
    <rPh sb="0" eb="4">
      <t>シンカミゴトウ</t>
    </rPh>
    <rPh sb="4" eb="5">
      <t>マチ</t>
    </rPh>
    <phoneticPr fontId="5"/>
  </si>
  <si>
    <t>D</t>
  </si>
  <si>
    <t>福岡　～　福江</t>
    <rPh sb="0" eb="2">
      <t>フクオカ</t>
    </rPh>
    <rPh sb="5" eb="7">
      <t>フクエ</t>
    </rPh>
    <phoneticPr fontId="5"/>
  </si>
  <si>
    <t>小値賀町</t>
    <rPh sb="0" eb="3">
      <t>オヂカ</t>
    </rPh>
    <rPh sb="3" eb="4">
      <t>マチ</t>
    </rPh>
    <phoneticPr fontId="5"/>
  </si>
  <si>
    <t>福岡　～　対馬</t>
    <rPh sb="0" eb="2">
      <t>フクオカ</t>
    </rPh>
    <rPh sb="5" eb="7">
      <t>ツシマ</t>
    </rPh>
    <phoneticPr fontId="5"/>
  </si>
  <si>
    <t>宇久町</t>
    <rPh sb="0" eb="2">
      <t>ウク</t>
    </rPh>
    <rPh sb="2" eb="3">
      <t>マチ</t>
    </rPh>
    <phoneticPr fontId="5"/>
  </si>
  <si>
    <t>各地　～　対馬</t>
    <rPh sb="0" eb="2">
      <t>カクチ</t>
    </rPh>
    <rPh sb="5" eb="7">
      <t>ツシマ</t>
    </rPh>
    <phoneticPr fontId="5"/>
  </si>
  <si>
    <t>Jフォイル</t>
  </si>
  <si>
    <t>各地　～　五島</t>
    <rPh sb="0" eb="2">
      <t>カクチ</t>
    </rPh>
    <rPh sb="5" eb="7">
      <t>ゴトウ</t>
    </rPh>
    <phoneticPr fontId="5"/>
  </si>
  <si>
    <t>合計</t>
    <rPh sb="0" eb="1">
      <t>ゴウ</t>
    </rPh>
    <rPh sb="1" eb="2">
      <t>ケイ</t>
    </rPh>
    <phoneticPr fontId="1"/>
  </si>
  <si>
    <t xml:space="preserve">kei </t>
    <phoneticPr fontId="4"/>
  </si>
  <si>
    <t>参加者</t>
    <rPh sb="0" eb="3">
      <t>サンカシャ</t>
    </rPh>
    <phoneticPr fontId="1"/>
  </si>
  <si>
    <t>延べ宿泊</t>
    <rPh sb="0" eb="1">
      <t>ノ</t>
    </rPh>
    <rPh sb="2" eb="4">
      <t>シュクハク</t>
    </rPh>
    <phoneticPr fontId="1"/>
  </si>
  <si>
    <t>鯛の浦～平戸</t>
    <rPh sb="0" eb="1">
      <t>タイ</t>
    </rPh>
    <rPh sb="2" eb="3">
      <t>ウラ</t>
    </rPh>
    <rPh sb="4" eb="6">
      <t>ヒラド</t>
    </rPh>
    <phoneticPr fontId="4"/>
  </si>
  <si>
    <t>高速チャーター</t>
  </si>
  <si>
    <t>このシートの集計</t>
    <rPh sb="6" eb="8">
      <t>シュウケイ</t>
    </rPh>
    <phoneticPr fontId="1"/>
  </si>
  <si>
    <t>遺産</t>
    <rPh sb="0" eb="2">
      <t>イサン</t>
    </rPh>
    <phoneticPr fontId="4"/>
  </si>
  <si>
    <t>高速船</t>
    <rPh sb="0" eb="3">
      <t>コウソクセン</t>
    </rPh>
    <phoneticPr fontId="1"/>
  </si>
  <si>
    <t>販売促進費 計</t>
    <rPh sb="0" eb="2">
      <t>ハンバイ</t>
    </rPh>
    <rPh sb="2" eb="4">
      <t>ソクシン</t>
    </rPh>
    <rPh sb="4" eb="5">
      <t>ヒ</t>
    </rPh>
    <rPh sb="6" eb="7">
      <t>ケイ</t>
    </rPh>
    <phoneticPr fontId="4"/>
  </si>
  <si>
    <t>企画開発費</t>
    <rPh sb="0" eb="2">
      <t>キカク</t>
    </rPh>
    <rPh sb="2" eb="4">
      <t>カイハツ</t>
    </rPh>
    <rPh sb="4" eb="5">
      <t>ヒ</t>
    </rPh>
    <phoneticPr fontId="4"/>
  </si>
  <si>
    <t>訪問</t>
    <rPh sb="0" eb="2">
      <t>ホウモン</t>
    </rPh>
    <phoneticPr fontId="4"/>
  </si>
  <si>
    <t>若松～土井浦</t>
    <rPh sb="0" eb="2">
      <t>ワカマツ</t>
    </rPh>
    <phoneticPr fontId="5"/>
  </si>
  <si>
    <t>フェリー・高速船</t>
    <rPh sb="5" eb="8">
      <t>コウソクセン</t>
    </rPh>
    <phoneticPr fontId="1"/>
  </si>
  <si>
    <t>水崎～加志々</t>
  </si>
  <si>
    <t>令和7年度　長崎県「しま旅滞在促進事業」助成金算出シート</t>
    <rPh sb="0" eb="2">
      <t>レイワ</t>
    </rPh>
    <rPh sb="3" eb="5">
      <t>ネンド</t>
    </rPh>
    <rPh sb="6" eb="9">
      <t>ナガサキケン</t>
    </rPh>
    <rPh sb="12" eb="13">
      <t>タビ</t>
    </rPh>
    <rPh sb="13" eb="15">
      <t>タイザイ</t>
    </rPh>
    <rPh sb="15" eb="17">
      <t>ソクシン</t>
    </rPh>
    <rPh sb="17" eb="19">
      <t>ジギョウ</t>
    </rPh>
    <rPh sb="20" eb="22">
      <t>ジョセイ</t>
    </rPh>
    <rPh sb="22" eb="23">
      <t>キン</t>
    </rPh>
    <rPh sb="23" eb="25">
      <t>サンシュツ</t>
    </rPh>
    <phoneticPr fontId="5"/>
  </si>
  <si>
    <t>事務局</t>
    <rPh sb="0" eb="3">
      <t>ジムキョク</t>
    </rPh>
    <phoneticPr fontId="4"/>
  </si>
  <si>
    <t>変更内容</t>
    <rPh sb="0" eb="2">
      <t>ヘンコウ</t>
    </rPh>
    <rPh sb="2" eb="4">
      <t>ナイヨウ</t>
    </rPh>
    <phoneticPr fontId="4"/>
  </si>
  <si>
    <t>受理</t>
    <rPh sb="0" eb="2">
      <t>ジュリ</t>
    </rPh>
    <phoneticPr fontId="4"/>
  </si>
  <si>
    <t>届出日</t>
    <rPh sb="0" eb="2">
      <t>トドケデ</t>
    </rPh>
    <rPh sb="2" eb="3">
      <t>ビ</t>
    </rPh>
    <phoneticPr fontId="4"/>
  </si>
  <si>
    <t>変更受理</t>
    <rPh sb="0" eb="2">
      <t>ヘンコウ</t>
    </rPh>
    <rPh sb="2" eb="4">
      <t>ジュリ</t>
    </rPh>
    <phoneticPr fontId="4"/>
  </si>
  <si>
    <t>①　最終行程表</t>
    <rPh sb="2" eb="4">
      <t>サイシュウ</t>
    </rPh>
    <rPh sb="4" eb="7">
      <t>コウテイヒョウ</t>
    </rPh>
    <phoneticPr fontId="1"/>
  </si>
  <si>
    <t>2．実施期間</t>
    <rPh sb="2" eb="4">
      <t>ジッシ</t>
    </rPh>
    <rPh sb="4" eb="6">
      <t>キカン</t>
    </rPh>
    <phoneticPr fontId="1"/>
  </si>
  <si>
    <r>
      <t>　</t>
    </r>
    <r>
      <rPr>
        <sz val="12"/>
        <color theme="1"/>
        <rFont val="Cambria Math"/>
        <family val="1"/>
      </rPr>
      <t>⇐</t>
    </r>
    <phoneticPr fontId="1"/>
  </si>
  <si>
    <t>代表者役職が会社を代表する役職
（「代表取締役（社長）」）の場合、記入不要</t>
    <rPh sb="0" eb="3">
      <t>ダイヒョウシャ</t>
    </rPh>
    <rPh sb="3" eb="5">
      <t>ヤクショク</t>
    </rPh>
    <rPh sb="6" eb="8">
      <t>カイシャ</t>
    </rPh>
    <rPh sb="9" eb="11">
      <t>ダイヒョウ</t>
    </rPh>
    <rPh sb="13" eb="15">
      <t>ヤクショク</t>
    </rPh>
    <rPh sb="18" eb="20">
      <t>ダイヒョウ</t>
    </rPh>
    <rPh sb="20" eb="23">
      <t>トリシマリヤク</t>
    </rPh>
    <rPh sb="24" eb="26">
      <t>シャチョウ</t>
    </rPh>
    <rPh sb="30" eb="32">
      <t>バアイ</t>
    </rPh>
    <rPh sb="33" eb="35">
      <t>キニュウ</t>
    </rPh>
    <rPh sb="35" eb="37">
      <t>フヨウ</t>
    </rPh>
    <phoneticPr fontId="1"/>
  </si>
  <si>
    <t>○△不動産</t>
    <rPh sb="2" eb="5">
      <t>フドウサン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</si>
</sst>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 "/>
    <numFmt numFmtId="177" formatCode="#,##0_);[Red]\(#,##0\)"/>
    <numFmt numFmtId="178" formatCode="#,##0_ ;[Red]\-#,##0\ "/>
    <numFmt numFmtId="179" formatCode="[$-411]ggge&quot;年&quot;m&quot;月&quot;d&quot;日&quot;;@"/>
    <numFmt numFmtId="180" formatCode="[$]ggge&quot;年&quot;m&quot;月&quot;d&quot;日&quot;;@" x16r2:formatCode16="[$-ja-JP-x-gannen]ggge&quot;年&quot;m&quot;月&quot;d&quot;日&quot;;@"/>
    <numFmt numFmtId="181" formatCode="m/d;@"/>
  </numFmts>
  <fonts count="80">
    <font>
      <sz val="11"/>
      <color theme="1"/>
      <name val="ＭＳ Ｐゴシック"/>
      <family val="2"/>
      <charset val="128"/>
      <scheme val="minor"/>
    </font>
    <font>
      <sz val="6"/>
      <name val="ＭＳ Ｐゴシック"/>
      <family val="2"/>
      <charset val="128"/>
      <scheme val="minor"/>
    </font>
    <font>
      <u/>
      <sz val="11"/>
      <color theme="10"/>
      <name val="ＭＳ Ｐゴシック"/>
      <family val="2"/>
      <charset val="128"/>
      <scheme val="minor"/>
    </font>
    <font>
      <sz val="11"/>
      <color theme="1"/>
      <name val="ＭＳ Ｐゴシック"/>
      <family val="3"/>
      <charset val="128"/>
      <scheme val="minor"/>
    </font>
    <font>
      <sz val="6"/>
      <name val="ＭＳ Ｐゴシック"/>
      <family val="3"/>
      <charset val="128"/>
      <scheme val="minor"/>
    </font>
    <font>
      <sz val="6"/>
      <name val="ＭＳ Ｐゴシック"/>
      <family val="3"/>
      <charset val="128"/>
    </font>
    <font>
      <sz val="11"/>
      <color theme="1"/>
      <name val="ＭＳ Ｐゴシック"/>
      <family val="2"/>
      <charset val="128"/>
      <scheme val="minor"/>
    </font>
    <font>
      <sz val="8"/>
      <color theme="1"/>
      <name val="HGPｺﾞｼｯｸM"/>
      <family val="3"/>
      <charset val="128"/>
    </font>
    <font>
      <sz val="12"/>
      <color indexed="81"/>
      <name val="ＭＳ Ｐゴシック"/>
      <family val="3"/>
      <charset val="128"/>
    </font>
    <font>
      <sz val="11"/>
      <color theme="1"/>
      <name val="BIZ UDP明朝 Medium"/>
      <family val="1"/>
      <charset val="128"/>
    </font>
    <font>
      <sz val="12"/>
      <color theme="1"/>
      <name val="BIZ UDP明朝 Medium"/>
      <family val="1"/>
      <charset val="128"/>
    </font>
    <font>
      <sz val="8"/>
      <color theme="1"/>
      <name val="BIZ UDP明朝 Medium"/>
      <family val="1"/>
      <charset val="128"/>
    </font>
    <font>
      <sz val="10"/>
      <color theme="1"/>
      <name val="BIZ UDP明朝 Medium"/>
      <family val="1"/>
      <charset val="128"/>
    </font>
    <font>
      <sz val="9"/>
      <color theme="1"/>
      <name val="BIZ UDP明朝 Medium"/>
      <family val="1"/>
      <charset val="128"/>
    </font>
    <font>
      <b/>
      <u/>
      <sz val="11"/>
      <name val="BIZ UDP明朝 Medium"/>
      <family val="1"/>
      <charset val="128"/>
    </font>
    <font>
      <b/>
      <sz val="12"/>
      <color theme="1"/>
      <name val="BIZ UDP明朝 Medium"/>
      <family val="1"/>
      <charset val="128"/>
    </font>
    <font>
      <sz val="11"/>
      <color rgb="FFFF0000"/>
      <name val="BIZ UDP明朝 Medium"/>
      <family val="1"/>
      <charset val="128"/>
    </font>
    <font>
      <b/>
      <sz val="14"/>
      <color theme="1"/>
      <name val="BIZ UDP明朝 Medium"/>
      <family val="1"/>
      <charset val="128"/>
    </font>
    <font>
      <sz val="11"/>
      <name val="BIZ UDP明朝 Medium"/>
      <family val="1"/>
      <charset val="128"/>
    </font>
    <font>
      <b/>
      <sz val="12"/>
      <color rgb="FFFF0000"/>
      <name val="BIZ UDP明朝 Medium"/>
      <family val="1"/>
      <charset val="128"/>
    </font>
    <font>
      <sz val="10"/>
      <name val="BIZ UDP明朝 Medium"/>
      <family val="1"/>
      <charset val="128"/>
    </font>
    <font>
      <sz val="10"/>
      <color rgb="FFFF0000"/>
      <name val="BIZ UDP明朝 Medium"/>
      <family val="1"/>
      <charset val="128"/>
    </font>
    <font>
      <b/>
      <sz val="11"/>
      <color theme="1"/>
      <name val="BIZ UDP明朝 Medium"/>
      <family val="1"/>
      <charset val="128"/>
    </font>
    <font>
      <u/>
      <sz val="11"/>
      <color theme="10"/>
      <name val="BIZ UDP明朝 Medium"/>
      <family val="1"/>
      <charset val="128"/>
    </font>
    <font>
      <b/>
      <sz val="11"/>
      <name val="BIZ UDP明朝 Medium"/>
      <family val="1"/>
      <charset val="128"/>
    </font>
    <font>
      <b/>
      <u/>
      <sz val="11"/>
      <color theme="1"/>
      <name val="BIZ UDP明朝 Medium"/>
      <family val="1"/>
      <charset val="128"/>
    </font>
    <font>
      <b/>
      <u/>
      <sz val="11"/>
      <color theme="0"/>
      <name val="BIZ UDP明朝 Medium"/>
      <family val="1"/>
      <charset val="128"/>
    </font>
    <font>
      <sz val="14"/>
      <color theme="1"/>
      <name val="BIZ UDP明朝 Medium"/>
      <family val="1"/>
      <charset val="128"/>
    </font>
    <font>
      <sz val="16"/>
      <color theme="1"/>
      <name val="BIZ UDP明朝 Medium"/>
      <family val="1"/>
      <charset val="128"/>
    </font>
    <font>
      <strike/>
      <sz val="10"/>
      <color theme="1"/>
      <name val="BIZ UDP明朝 Medium"/>
      <family val="1"/>
      <charset val="128"/>
    </font>
    <font>
      <strike/>
      <sz val="11"/>
      <name val="BIZ UDP明朝 Medium"/>
      <family val="1"/>
      <charset val="128"/>
    </font>
    <font>
      <strike/>
      <sz val="10"/>
      <name val="BIZ UDP明朝 Medium"/>
      <family val="1"/>
      <charset val="128"/>
    </font>
    <font>
      <sz val="11"/>
      <color indexed="81"/>
      <name val="BIZ UDP明朝 Medium"/>
      <family val="1"/>
      <charset val="128"/>
    </font>
    <font>
      <sz val="11"/>
      <color theme="1"/>
      <name val="BIZ UDPゴシック"/>
      <family val="3"/>
      <charset val="128"/>
    </font>
    <font>
      <sz val="11"/>
      <color rgb="FFFF0000"/>
      <name val="BIZ UDPゴシック"/>
      <family val="3"/>
      <charset val="128"/>
    </font>
    <font>
      <u/>
      <sz val="10"/>
      <name val="BIZ UDP明朝 Medium"/>
      <family val="1"/>
      <charset val="128"/>
    </font>
    <font>
      <u/>
      <sz val="10"/>
      <color rgb="FFFF0000"/>
      <name val="BIZ UDP明朝 Medium"/>
      <family val="1"/>
      <charset val="128"/>
    </font>
    <font>
      <sz val="11"/>
      <color theme="1"/>
      <name val="ＭＳ Ｐゴシック"/>
      <family val="2"/>
      <scheme val="minor"/>
    </font>
    <font>
      <b/>
      <sz val="11"/>
      <color theme="1"/>
      <name val="BIZ UDPゴシック"/>
      <family val="3"/>
      <charset val="128"/>
    </font>
    <font>
      <sz val="12"/>
      <color theme="1"/>
      <name val="BIZ UDPゴシック"/>
      <family val="3"/>
      <charset val="128"/>
    </font>
    <font>
      <sz val="14"/>
      <color theme="1"/>
      <name val="BIZ UDPゴシック"/>
      <family val="3"/>
      <charset val="128"/>
    </font>
    <font>
      <b/>
      <sz val="18"/>
      <color rgb="FFFF0000"/>
      <name val="BIZ UDPゴシック"/>
      <family val="3"/>
      <charset val="128"/>
    </font>
    <font>
      <sz val="10"/>
      <color theme="1"/>
      <name val="BIZ UDPゴシック"/>
      <family val="3"/>
      <charset val="128"/>
    </font>
    <font>
      <sz val="9"/>
      <color theme="1"/>
      <name val="BIZ UDPゴシック"/>
      <family val="3"/>
      <charset val="128"/>
    </font>
    <font>
      <sz val="24"/>
      <color theme="1"/>
      <name val="BIZ UDPゴシック"/>
      <family val="3"/>
      <charset val="128"/>
    </font>
    <font>
      <sz val="14"/>
      <color rgb="FFFF0000"/>
      <name val="BIZ UDPゴシック"/>
      <family val="3"/>
      <charset val="128"/>
    </font>
    <font>
      <b/>
      <sz val="10"/>
      <color rgb="FFFF0000"/>
      <name val="BIZ UDPゴシック"/>
      <family val="3"/>
      <charset val="128"/>
    </font>
    <font>
      <sz val="12"/>
      <name val="BIZ UDPゴシック"/>
      <family val="3"/>
      <charset val="128"/>
    </font>
    <font>
      <sz val="12"/>
      <color rgb="FFFF0000"/>
      <name val="BIZ UDP明朝 Medium"/>
      <family val="1"/>
      <charset val="128"/>
    </font>
    <font>
      <sz val="11"/>
      <color rgb="FF000000"/>
      <name val="ＭＳ 明朝"/>
      <family val="1"/>
      <charset val="128"/>
    </font>
    <font>
      <b/>
      <sz val="12"/>
      <name val="BIZ UDP明朝 Medium"/>
      <family val="1"/>
      <charset val="128"/>
    </font>
    <font>
      <sz val="11"/>
      <color theme="1"/>
      <name val="BIZ UD明朝 Medium"/>
      <family val="1"/>
      <charset val="128"/>
    </font>
    <font>
      <u/>
      <sz val="11"/>
      <color theme="1"/>
      <name val="BIZ UDP明朝 Medium"/>
      <family val="1"/>
      <charset val="128"/>
    </font>
    <font>
      <sz val="12"/>
      <name val="BIZ UDP明朝 Medium"/>
      <family val="1"/>
      <charset val="128"/>
    </font>
    <font>
      <b/>
      <sz val="14"/>
      <color theme="1"/>
      <name val="BIZ UDPゴシック"/>
      <family val="3"/>
      <charset val="128"/>
    </font>
    <font>
      <sz val="9"/>
      <color rgb="FFFF0000"/>
      <name val="BIZ UDP明朝 Medium"/>
      <family val="1"/>
      <charset val="128"/>
    </font>
    <font>
      <sz val="14"/>
      <color rgb="FFFF0000"/>
      <name val="BIZ UDP明朝 Medium"/>
      <family val="1"/>
      <charset val="128"/>
    </font>
    <font>
      <sz val="14"/>
      <name val="BIZ UDP明朝 Medium"/>
      <family val="1"/>
      <charset val="128"/>
    </font>
    <font>
      <sz val="11"/>
      <color theme="1"/>
      <name val="BIZ UDゴシック"/>
      <family val="3"/>
      <charset val="128"/>
    </font>
    <font>
      <b/>
      <sz val="12"/>
      <color theme="1"/>
      <name val="BIZ UDPゴシック"/>
      <family val="3"/>
      <charset val="128"/>
    </font>
    <font>
      <sz val="9"/>
      <name val="BIZ UDP明朝 Medium"/>
      <family val="1"/>
      <charset val="128"/>
    </font>
    <font>
      <sz val="11"/>
      <name val="BIZ UDゴシック"/>
      <family val="3"/>
      <charset val="128"/>
    </font>
    <font>
      <b/>
      <sz val="16"/>
      <name val="BIZ UDPゴシック"/>
      <family val="3"/>
      <charset val="128"/>
    </font>
    <font>
      <sz val="11"/>
      <name val="ＭＳ Ｐゴシック"/>
      <family val="3"/>
      <charset val="128"/>
    </font>
    <font>
      <b/>
      <sz val="16"/>
      <color theme="1"/>
      <name val="ＭＳ Ｐゴシック"/>
      <family val="3"/>
      <charset val="128"/>
      <scheme val="minor"/>
    </font>
    <font>
      <sz val="16"/>
      <name val="BIZ UDPゴシック"/>
      <family val="3"/>
      <charset val="128"/>
    </font>
    <font>
      <sz val="14"/>
      <name val="BIZ UDPゴシック"/>
      <family val="3"/>
      <charset val="128"/>
    </font>
    <font>
      <sz val="10"/>
      <name val="Avant Garde"/>
      <family val="2"/>
    </font>
    <font>
      <b/>
      <sz val="14"/>
      <name val="BIZ UDPゴシック"/>
      <family val="3"/>
      <charset val="128"/>
    </font>
    <font>
      <sz val="11"/>
      <name val="BIZ UDPゴシック"/>
      <family val="3"/>
      <charset val="128"/>
    </font>
    <font>
      <sz val="9"/>
      <name val="BIZ UDPゴシック"/>
      <family val="3"/>
      <charset val="128"/>
    </font>
    <font>
      <b/>
      <sz val="11"/>
      <color indexed="9"/>
      <name val="ＭＳ Ｐゴシック"/>
      <family val="3"/>
      <charset val="128"/>
    </font>
    <font>
      <b/>
      <sz val="20"/>
      <color theme="1"/>
      <name val="BIZ UDPゴシック"/>
      <family val="3"/>
      <charset val="128"/>
    </font>
    <font>
      <sz val="22"/>
      <color theme="1"/>
      <name val="BIZ UDPゴシック"/>
      <family val="3"/>
      <charset val="128"/>
    </font>
    <font>
      <sz val="12"/>
      <color theme="1"/>
      <name val="HGPｺﾞｼｯｸM"/>
      <family val="3"/>
      <charset val="128"/>
    </font>
    <font>
      <b/>
      <sz val="14"/>
      <color theme="1"/>
      <name val="HGPｺﾞｼｯｸM"/>
      <family val="3"/>
      <charset val="128"/>
    </font>
    <font>
      <b/>
      <sz val="16"/>
      <color theme="1"/>
      <name val="HGPｺﾞｼｯｸM"/>
      <family val="3"/>
      <charset val="128"/>
    </font>
    <font>
      <sz val="8"/>
      <color theme="1"/>
      <name val="BIZ UDPゴシック"/>
      <family val="3"/>
      <charset val="128"/>
    </font>
    <font>
      <b/>
      <sz val="11"/>
      <name val="BIZ UDPゴシック"/>
      <family val="3"/>
      <charset val="128"/>
    </font>
    <font>
      <sz val="12"/>
      <color theme="1"/>
      <name val="Cambria Math"/>
      <family val="1"/>
    </font>
  </fonts>
  <fills count="14">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5" tint="0.79998168889431442"/>
        <bgColor indexed="64"/>
      </patternFill>
    </fill>
    <fill>
      <patternFill patternType="solid">
        <fgColor theme="2" tint="-9.9978637043366805E-2"/>
        <bgColor indexed="64"/>
      </patternFill>
    </fill>
    <fill>
      <patternFill patternType="solid">
        <fgColor rgb="FFFFFFCC"/>
        <bgColor indexed="64"/>
      </patternFill>
    </fill>
    <fill>
      <patternFill patternType="solid">
        <fgColor rgb="FFCCECFF"/>
        <bgColor indexed="64"/>
      </patternFill>
    </fill>
    <fill>
      <patternFill patternType="solid">
        <fgColor theme="1" tint="0.499984740745262"/>
        <bgColor indexed="64"/>
      </patternFill>
    </fill>
    <fill>
      <patternFill patternType="solid">
        <fgColor theme="9" tint="0.79998168889431442"/>
        <bgColor indexed="64"/>
      </patternFill>
    </fill>
    <fill>
      <patternFill patternType="solid">
        <fgColor theme="7" tint="0.79998168889431442"/>
        <bgColor indexed="64"/>
      </patternFill>
    </fill>
  </fills>
  <borders count="2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hair">
        <color indexed="64"/>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style="thin">
        <color auto="1"/>
      </bottom>
      <diagonal/>
    </border>
    <border>
      <left style="thin">
        <color indexed="64"/>
      </left>
      <right style="thin">
        <color indexed="64"/>
      </right>
      <top style="thin">
        <color indexed="64"/>
      </top>
      <bottom/>
      <diagonal/>
    </border>
    <border>
      <left/>
      <right style="hair">
        <color auto="1"/>
      </right>
      <top style="thin">
        <color indexed="64"/>
      </top>
      <bottom/>
      <diagonal/>
    </border>
    <border>
      <left/>
      <right style="hair">
        <color auto="1"/>
      </right>
      <top/>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top style="hair">
        <color indexed="64"/>
      </top>
      <bottom style="hair">
        <color indexed="64"/>
      </bottom>
      <diagonal/>
    </border>
    <border>
      <left style="hair">
        <color auto="1"/>
      </left>
      <right/>
      <top style="thin">
        <color indexed="64"/>
      </top>
      <bottom/>
      <diagonal/>
    </border>
    <border>
      <left style="hair">
        <color auto="1"/>
      </left>
      <right/>
      <top/>
      <bottom/>
      <diagonal/>
    </border>
    <border>
      <left style="thin">
        <color indexed="64"/>
      </left>
      <right style="hair">
        <color auto="1"/>
      </right>
      <top style="hair">
        <color auto="1"/>
      </top>
      <bottom style="hair">
        <color auto="1"/>
      </bottom>
      <diagonal/>
    </border>
    <border>
      <left/>
      <right style="medium">
        <color indexed="64"/>
      </right>
      <top style="medium">
        <color indexed="64"/>
      </top>
      <bottom style="medium">
        <color indexed="64"/>
      </bottom>
      <diagonal/>
    </border>
    <border>
      <left style="thin">
        <color auto="1"/>
      </left>
      <right style="hair">
        <color auto="1"/>
      </right>
      <top style="hair">
        <color auto="1"/>
      </top>
      <bottom style="thin">
        <color auto="1"/>
      </bottom>
      <diagonal/>
    </border>
    <border>
      <left/>
      <right style="medium">
        <color indexed="64"/>
      </right>
      <top/>
      <bottom style="medium">
        <color indexed="64"/>
      </bottom>
      <diagonal/>
    </border>
    <border>
      <left/>
      <right style="medium">
        <color indexed="64"/>
      </right>
      <top style="medium">
        <color indexed="64"/>
      </top>
      <bottom/>
      <diagonal/>
    </border>
    <border>
      <left/>
      <right/>
      <top style="hair">
        <color indexed="64"/>
      </top>
      <bottom style="thin">
        <color indexed="64"/>
      </bottom>
      <diagonal/>
    </border>
    <border>
      <left style="medium">
        <color auto="1"/>
      </left>
      <right/>
      <top style="medium">
        <color auto="1"/>
      </top>
      <bottom/>
      <diagonal/>
    </border>
    <border>
      <left style="medium">
        <color indexed="64"/>
      </left>
      <right/>
      <top/>
      <bottom style="medium">
        <color indexed="64"/>
      </bottom>
      <diagonal/>
    </border>
    <border>
      <left/>
      <right/>
      <top/>
      <bottom style="medium">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mediumDashed">
        <color auto="1"/>
      </left>
      <right/>
      <top style="mediumDashed">
        <color auto="1"/>
      </top>
      <bottom/>
      <diagonal/>
    </border>
    <border>
      <left/>
      <right/>
      <top style="mediumDashed">
        <color auto="1"/>
      </top>
      <bottom/>
      <diagonal/>
    </border>
    <border>
      <left/>
      <right style="mediumDashed">
        <color auto="1"/>
      </right>
      <top style="mediumDashed">
        <color auto="1"/>
      </top>
      <bottom/>
      <diagonal/>
    </border>
    <border>
      <left style="mediumDashed">
        <color auto="1"/>
      </left>
      <right/>
      <top/>
      <bottom/>
      <diagonal/>
    </border>
    <border>
      <left/>
      <right style="mediumDashed">
        <color auto="1"/>
      </right>
      <top/>
      <bottom/>
      <diagonal/>
    </border>
    <border>
      <left style="mediumDashed">
        <color auto="1"/>
      </left>
      <right/>
      <top/>
      <bottom style="mediumDashed">
        <color auto="1"/>
      </bottom>
      <diagonal/>
    </border>
    <border>
      <left/>
      <right/>
      <top/>
      <bottom style="mediumDashed">
        <color auto="1"/>
      </bottom>
      <diagonal/>
    </border>
    <border>
      <left/>
      <right style="mediumDashed">
        <color auto="1"/>
      </right>
      <top/>
      <bottom style="mediumDashed">
        <color auto="1"/>
      </bottom>
      <diagonal/>
    </border>
    <border>
      <left/>
      <right/>
      <top style="hair">
        <color auto="1"/>
      </top>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right style="hair">
        <color indexed="64"/>
      </right>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hair">
        <color auto="1"/>
      </left>
      <right/>
      <top style="hair">
        <color auto="1"/>
      </top>
      <bottom style="thin">
        <color auto="1"/>
      </bottom>
      <diagonal/>
    </border>
    <border>
      <left/>
      <right style="thin">
        <color auto="1"/>
      </right>
      <top style="hair">
        <color auto="1"/>
      </top>
      <bottom style="thin">
        <color auto="1"/>
      </bottom>
      <diagonal/>
    </border>
    <border>
      <left style="thin">
        <color auto="1"/>
      </left>
      <right/>
      <top/>
      <bottom style="hair">
        <color auto="1"/>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auto="1"/>
      </left>
      <right/>
      <top style="thin">
        <color auto="1"/>
      </top>
      <bottom style="hair">
        <color auto="1"/>
      </bottom>
      <diagonal/>
    </border>
    <border>
      <left style="thin">
        <color indexed="64"/>
      </left>
      <right style="thin">
        <color auto="1"/>
      </right>
      <top style="hair">
        <color auto="1"/>
      </top>
      <bottom style="hair">
        <color auto="1"/>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top style="thick">
        <color indexed="64"/>
      </top>
      <bottom style="thin">
        <color indexed="64"/>
      </bottom>
      <diagonal/>
    </border>
    <border>
      <left style="medium">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style="medium">
        <color indexed="64"/>
      </top>
      <bottom style="thick">
        <color indexed="64"/>
      </bottom>
      <diagonal/>
    </border>
    <border>
      <left style="thin">
        <color indexed="64"/>
      </left>
      <right style="thin">
        <color indexed="64"/>
      </right>
      <top style="medium">
        <color indexed="64"/>
      </top>
      <bottom style="thick">
        <color indexed="64"/>
      </bottom>
      <diagonal/>
    </border>
    <border>
      <left style="thin">
        <color indexed="64"/>
      </left>
      <right/>
      <top style="medium">
        <color indexed="64"/>
      </top>
      <bottom style="thick">
        <color indexed="64"/>
      </bottom>
      <diagonal/>
    </border>
    <border>
      <left style="medium">
        <color indexed="64"/>
      </left>
      <right style="thin">
        <color indexed="64"/>
      </right>
      <top style="medium">
        <color indexed="64"/>
      </top>
      <bottom style="thick">
        <color indexed="64"/>
      </bottom>
      <diagonal/>
    </border>
    <border>
      <left style="thin">
        <color indexed="64"/>
      </left>
      <right style="thick">
        <color indexed="64"/>
      </right>
      <top style="medium">
        <color indexed="64"/>
      </top>
      <bottom style="thick">
        <color indexed="64"/>
      </bottom>
      <diagonal/>
    </border>
    <border>
      <left style="hair">
        <color indexed="64"/>
      </left>
      <right/>
      <top style="hair">
        <color indexed="64"/>
      </top>
      <bottom/>
      <diagonal/>
    </border>
    <border>
      <left/>
      <right style="hair">
        <color indexed="64"/>
      </right>
      <top style="hair">
        <color indexed="64"/>
      </top>
      <bottom/>
      <diagonal/>
    </border>
    <border>
      <left/>
      <right style="thin">
        <color indexed="64"/>
      </right>
      <top style="hair">
        <color indexed="64"/>
      </top>
      <bottom/>
      <diagonal/>
    </border>
    <border>
      <left style="thin">
        <color indexed="64"/>
      </left>
      <right/>
      <top style="thin">
        <color indexed="64"/>
      </top>
      <bottom style="medium">
        <color indexed="64"/>
      </bottom>
      <diagonal/>
    </border>
    <border>
      <left style="thin">
        <color auto="1"/>
      </left>
      <right/>
      <top style="medium">
        <color indexed="64"/>
      </top>
      <bottom/>
      <diagonal/>
    </border>
    <border>
      <left/>
      <right/>
      <top style="medium">
        <color indexed="64"/>
      </top>
      <bottom style="thin">
        <color indexed="64"/>
      </bottom>
      <diagonal/>
    </border>
    <border>
      <left style="medium">
        <color auto="1"/>
      </left>
      <right/>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hair">
        <color auto="1"/>
      </right>
      <top style="thin">
        <color auto="1"/>
      </top>
      <bottom style="thin">
        <color indexed="64"/>
      </bottom>
      <diagonal/>
    </border>
    <border>
      <left style="hair">
        <color auto="1"/>
      </left>
      <right style="hair">
        <color auto="1"/>
      </right>
      <top style="thin">
        <color auto="1"/>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right style="medium">
        <color indexed="64"/>
      </right>
      <top style="medium">
        <color auto="1"/>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medium">
        <color auto="1"/>
      </left>
      <right/>
      <top style="medium">
        <color auto="1"/>
      </top>
      <bottom style="thin">
        <color indexed="64"/>
      </bottom>
      <diagonal/>
    </border>
    <border>
      <left style="medium">
        <color indexed="64"/>
      </left>
      <right style="hair">
        <color auto="1"/>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auto="1"/>
      </left>
      <right style="hair">
        <color auto="1"/>
      </right>
      <top style="medium">
        <color auto="1"/>
      </top>
      <bottom style="hair">
        <color auto="1"/>
      </bottom>
      <diagonal/>
    </border>
    <border>
      <left style="hair">
        <color auto="1"/>
      </left>
      <right style="hair">
        <color auto="1"/>
      </right>
      <top style="medium">
        <color auto="1"/>
      </top>
      <bottom style="hair">
        <color auto="1"/>
      </bottom>
      <diagonal/>
    </border>
    <border>
      <left style="hair">
        <color auto="1"/>
      </left>
      <right style="medium">
        <color indexed="64"/>
      </right>
      <top style="medium">
        <color indexed="64"/>
      </top>
      <bottom style="hair">
        <color auto="1"/>
      </bottom>
      <diagonal/>
    </border>
    <border>
      <left style="hair">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auto="1"/>
      </left>
      <right style="hair">
        <color auto="1"/>
      </right>
      <top style="hair">
        <color auto="1"/>
      </top>
      <bottom style="thin">
        <color indexed="64"/>
      </bottom>
      <diagonal/>
    </border>
    <border>
      <left style="hair">
        <color auto="1"/>
      </left>
      <right style="medium">
        <color indexed="64"/>
      </right>
      <top style="hair">
        <color auto="1"/>
      </top>
      <bottom style="thin">
        <color auto="1"/>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hair">
        <color indexed="64"/>
      </left>
      <right style="thin">
        <color indexed="64"/>
      </right>
      <top style="thin">
        <color indexed="64"/>
      </top>
      <bottom style="thin">
        <color indexed="64"/>
      </bottom>
      <diagonal/>
    </border>
    <border>
      <left style="medium">
        <color auto="1"/>
      </left>
      <right style="hair">
        <color auto="1"/>
      </right>
      <top style="hair">
        <color auto="1"/>
      </top>
      <bottom style="medium">
        <color auto="1"/>
      </bottom>
      <diagonal/>
    </border>
    <border>
      <left style="hair">
        <color indexed="64"/>
      </left>
      <right style="hair">
        <color indexed="64"/>
      </right>
      <top style="hair">
        <color indexed="64"/>
      </top>
      <bottom style="medium">
        <color indexed="64"/>
      </bottom>
      <diagonal/>
    </border>
    <border>
      <left style="hair">
        <color auto="1"/>
      </left>
      <right style="medium">
        <color auto="1"/>
      </right>
      <top style="hair">
        <color auto="1"/>
      </top>
      <bottom style="medium">
        <color auto="1"/>
      </bottom>
      <diagonal/>
    </border>
    <border>
      <left style="hair">
        <color auto="1"/>
      </left>
      <right style="thin">
        <color auto="1"/>
      </right>
      <top style="thin">
        <color auto="1"/>
      </top>
      <bottom style="hair">
        <color auto="1"/>
      </bottom>
      <diagonal/>
    </border>
    <border>
      <left style="hair">
        <color indexed="64"/>
      </left>
      <right style="thin">
        <color indexed="64"/>
      </right>
      <top style="hair">
        <color indexed="64"/>
      </top>
      <bottom style="thin">
        <color indexed="64"/>
      </bottom>
      <diagonal/>
    </border>
    <border>
      <left/>
      <right style="thin">
        <color indexed="64"/>
      </right>
      <top style="medium">
        <color indexed="64"/>
      </top>
      <bottom/>
      <diagonal/>
    </border>
    <border>
      <left/>
      <right style="hair">
        <color indexed="64"/>
      </right>
      <top style="medium">
        <color indexed="64"/>
      </top>
      <bottom/>
      <diagonal/>
    </border>
    <border>
      <left style="hair">
        <color indexed="64"/>
      </left>
      <right/>
      <top style="medium">
        <color indexed="64"/>
      </top>
      <bottom/>
      <diagonal/>
    </border>
    <border>
      <left style="hair">
        <color indexed="64"/>
      </left>
      <right style="medium">
        <color indexed="64"/>
      </right>
      <top style="medium">
        <color indexed="64"/>
      </top>
      <bottom/>
      <diagonal/>
    </border>
    <border>
      <left style="thin">
        <color indexed="64"/>
      </left>
      <right style="thin">
        <color indexed="64"/>
      </right>
      <top style="medium">
        <color indexed="64"/>
      </top>
      <bottom/>
      <diagonal/>
    </border>
    <border>
      <left/>
      <right style="thin">
        <color auto="1"/>
      </right>
      <top/>
      <bottom style="medium">
        <color indexed="64"/>
      </bottom>
      <diagonal/>
    </border>
    <border>
      <left style="thin">
        <color indexed="64"/>
      </left>
      <right/>
      <top/>
      <bottom style="medium">
        <color indexed="64"/>
      </bottom>
      <diagonal/>
    </border>
    <border>
      <left/>
      <right style="hair">
        <color indexed="64"/>
      </right>
      <top/>
      <bottom style="medium">
        <color indexed="64"/>
      </bottom>
      <diagonal/>
    </border>
    <border>
      <left style="hair">
        <color indexed="64"/>
      </left>
      <right/>
      <top/>
      <bottom style="medium">
        <color indexed="64"/>
      </bottom>
      <diagonal/>
    </border>
    <border>
      <left style="hair">
        <color auto="1"/>
      </left>
      <right style="medium">
        <color auto="1"/>
      </right>
      <top/>
      <bottom style="medium">
        <color auto="1"/>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auto="1"/>
      </right>
      <top style="medium">
        <color indexed="64"/>
      </top>
      <bottom style="hair">
        <color indexed="64"/>
      </bottom>
      <diagonal/>
    </border>
    <border>
      <left style="thin">
        <color indexed="64"/>
      </left>
      <right/>
      <top style="medium">
        <color indexed="64"/>
      </top>
      <bottom style="hair">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style="medium">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hair">
        <color auto="1"/>
      </right>
      <top style="medium">
        <color auto="1"/>
      </top>
      <bottom style="hair">
        <color auto="1"/>
      </bottom>
      <diagonal/>
    </border>
    <border>
      <left style="hair">
        <color indexed="64"/>
      </left>
      <right style="thin">
        <color indexed="64"/>
      </right>
      <top style="medium">
        <color indexed="64"/>
      </top>
      <bottom style="hair">
        <color indexed="64"/>
      </bottom>
      <diagonal/>
    </border>
    <border>
      <left style="medium">
        <color auto="1"/>
      </left>
      <right style="hair">
        <color auto="1"/>
      </right>
      <top style="hair">
        <color auto="1"/>
      </top>
      <bottom style="double">
        <color indexed="64"/>
      </bottom>
      <diagonal/>
    </border>
    <border>
      <left style="thin">
        <color indexed="64"/>
      </left>
      <right/>
      <top style="hair">
        <color indexed="64"/>
      </top>
      <bottom style="double">
        <color indexed="64"/>
      </bottom>
      <diagonal/>
    </border>
    <border>
      <left/>
      <right style="medium">
        <color indexed="64"/>
      </right>
      <top style="hair">
        <color indexed="64"/>
      </top>
      <bottom style="double">
        <color indexed="64"/>
      </bottom>
      <diagonal/>
    </border>
    <border>
      <left style="medium">
        <color indexed="64"/>
      </left>
      <right/>
      <top style="thin">
        <color auto="1"/>
      </top>
      <bottom style="double">
        <color indexed="64"/>
      </bottom>
      <diagonal/>
    </border>
    <border>
      <left/>
      <right/>
      <top style="thin">
        <color auto="1"/>
      </top>
      <bottom style="double">
        <color indexed="64"/>
      </bottom>
      <diagonal/>
    </border>
    <border>
      <left style="thin">
        <color indexed="64"/>
      </left>
      <right style="hair">
        <color auto="1"/>
      </right>
      <top style="thin">
        <color indexed="64"/>
      </top>
      <bottom style="double">
        <color indexed="64"/>
      </bottom>
      <diagonal/>
    </border>
    <border>
      <left style="hair">
        <color indexed="64"/>
      </left>
      <right style="thin">
        <color auto="1"/>
      </right>
      <top style="hair">
        <color indexed="64"/>
      </top>
      <bottom style="double">
        <color indexed="64"/>
      </bottom>
      <diagonal/>
    </border>
    <border>
      <left style="thin">
        <color indexed="64"/>
      </left>
      <right style="thin">
        <color indexed="64"/>
      </right>
      <top/>
      <bottom style="double">
        <color indexed="64"/>
      </bottom>
      <diagonal/>
    </border>
    <border>
      <left/>
      <right style="medium">
        <color indexed="64"/>
      </right>
      <top/>
      <bottom style="double">
        <color indexed="64"/>
      </bottom>
      <diagonal/>
    </border>
    <border>
      <left style="hair">
        <color indexed="64"/>
      </left>
      <right style="hair">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style="thin">
        <color indexed="64"/>
      </bottom>
      <diagonal/>
    </border>
    <border>
      <left style="medium">
        <color indexed="64"/>
      </left>
      <right style="hair">
        <color indexed="64"/>
      </right>
      <top style="double">
        <color indexed="64"/>
      </top>
      <bottom style="hair">
        <color indexed="64"/>
      </bottom>
      <diagonal/>
    </border>
    <border>
      <left style="thin">
        <color indexed="64"/>
      </left>
      <right/>
      <top style="double">
        <color indexed="64"/>
      </top>
      <bottom style="hair">
        <color indexed="64"/>
      </bottom>
      <diagonal/>
    </border>
    <border>
      <left style="medium">
        <color auto="1"/>
      </left>
      <right/>
      <top style="double">
        <color indexed="64"/>
      </top>
      <bottom style="hair">
        <color auto="1"/>
      </bottom>
      <diagonal/>
    </border>
    <border>
      <left style="thin">
        <color indexed="64"/>
      </left>
      <right style="thin">
        <color indexed="64"/>
      </right>
      <top style="double">
        <color indexed="64"/>
      </top>
      <bottom/>
      <diagonal/>
    </border>
    <border>
      <left style="thin">
        <color indexed="64"/>
      </left>
      <right/>
      <top style="medium">
        <color indexed="64"/>
      </top>
      <bottom style="thin">
        <color indexed="64"/>
      </bottom>
      <diagonal/>
    </border>
    <border>
      <left style="thin">
        <color indexed="64"/>
      </left>
      <right style="hair">
        <color indexed="64"/>
      </right>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top style="thin">
        <color indexed="64"/>
      </top>
      <bottom style="thin">
        <color indexed="64"/>
      </bottom>
      <diagonal/>
    </border>
    <border>
      <left style="thin">
        <color indexed="64"/>
      </left>
      <right/>
      <top style="hair">
        <color indexed="64"/>
      </top>
      <bottom style="hair">
        <color indexed="64"/>
      </bottom>
      <diagonal/>
    </border>
    <border>
      <left/>
      <right style="medium">
        <color indexed="64"/>
      </right>
      <top/>
      <bottom/>
      <diagonal/>
    </border>
    <border>
      <left style="medium">
        <color indexed="64"/>
      </left>
      <right/>
      <top style="hair">
        <color indexed="64"/>
      </top>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hair">
        <color indexed="64"/>
      </top>
      <bottom/>
      <diagonal/>
    </border>
    <border>
      <left style="medium">
        <color indexed="64"/>
      </left>
      <right/>
      <top/>
      <bottom style="dashed">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auto="1"/>
      </right>
      <top style="hair">
        <color indexed="64"/>
      </top>
      <bottom/>
      <diagonal/>
    </border>
    <border>
      <left style="hair">
        <color indexed="64"/>
      </left>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style="hair">
        <color auto="1"/>
      </right>
      <top style="medium">
        <color auto="1"/>
      </top>
      <bottom/>
      <diagonal/>
    </border>
    <border>
      <left style="medium">
        <color indexed="64"/>
      </left>
      <right style="medium">
        <color indexed="64"/>
      </right>
      <top/>
      <bottom style="hair">
        <color indexed="64"/>
      </bottom>
      <diagonal/>
    </border>
    <border>
      <left style="medium">
        <color indexed="64"/>
      </left>
      <right style="hair">
        <color indexed="64"/>
      </right>
      <top/>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style="medium">
        <color indexed="64"/>
      </top>
      <bottom style="medium">
        <color indexed="64"/>
      </bottom>
      <diagonal/>
    </border>
    <border>
      <left style="medium">
        <color auto="1"/>
      </left>
      <right style="hair">
        <color auto="1"/>
      </right>
      <top style="medium">
        <color auto="1"/>
      </top>
      <bottom style="thin">
        <color indexed="64"/>
      </bottom>
      <diagonal/>
    </border>
    <border>
      <left style="hair">
        <color auto="1"/>
      </left>
      <right style="hair">
        <color auto="1"/>
      </right>
      <top style="medium">
        <color auto="1"/>
      </top>
      <bottom style="thin">
        <color indexed="64"/>
      </bottom>
      <diagonal/>
    </border>
    <border>
      <left style="hair">
        <color auto="1"/>
      </left>
      <right/>
      <top style="medium">
        <color auto="1"/>
      </top>
      <bottom style="thin">
        <color indexed="64"/>
      </bottom>
      <diagonal/>
    </border>
    <border>
      <left style="hair">
        <color auto="1"/>
      </left>
      <right style="medium">
        <color indexed="64"/>
      </right>
      <top style="medium">
        <color auto="1"/>
      </top>
      <bottom style="thin">
        <color indexed="64"/>
      </bottom>
      <diagonal/>
    </border>
    <border>
      <left/>
      <right style="hair">
        <color auto="1"/>
      </right>
      <top style="medium">
        <color auto="1"/>
      </top>
      <bottom style="thin">
        <color indexed="64"/>
      </bottom>
      <diagonal/>
    </border>
    <border>
      <left style="medium">
        <color auto="1"/>
      </left>
      <right style="hair">
        <color auto="1"/>
      </right>
      <top/>
      <bottom style="medium">
        <color auto="1"/>
      </bottom>
      <diagonal/>
    </border>
    <border>
      <left style="medium">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right style="hair">
        <color indexed="64"/>
      </right>
      <top style="medium">
        <color indexed="64"/>
      </top>
      <bottom style="medium">
        <color indexed="64"/>
      </bottom>
      <diagonal/>
    </border>
    <border>
      <left style="medium">
        <color indexed="64"/>
      </left>
      <right/>
      <top/>
      <bottom style="double">
        <color indexed="64"/>
      </bottom>
      <diagonal/>
    </border>
    <border>
      <left/>
      <right/>
      <top style="hair">
        <color indexed="64"/>
      </top>
      <bottom style="double">
        <color indexed="64"/>
      </bottom>
      <diagonal/>
    </border>
    <border>
      <left style="hair">
        <color indexed="64"/>
      </left>
      <right style="thin">
        <color auto="1"/>
      </right>
      <top style="double">
        <color indexed="64"/>
      </top>
      <bottom style="hair">
        <color indexed="64"/>
      </bottom>
      <diagonal/>
    </border>
    <border>
      <left style="thin">
        <color auto="1"/>
      </left>
      <right style="hair">
        <color auto="1"/>
      </right>
      <top style="double">
        <color indexed="64"/>
      </top>
      <bottom style="hair">
        <color auto="1"/>
      </bottom>
      <diagonal/>
    </border>
    <border>
      <left style="hair">
        <color auto="1"/>
      </left>
      <right style="medium">
        <color indexed="64"/>
      </right>
      <top style="double">
        <color indexed="64"/>
      </top>
      <bottom style="hair">
        <color auto="1"/>
      </bottom>
      <diagonal/>
    </border>
    <border>
      <left style="medium">
        <color auto="1"/>
      </left>
      <right style="thin">
        <color indexed="64"/>
      </right>
      <top style="double">
        <color indexed="64"/>
      </top>
      <bottom style="hair">
        <color auto="1"/>
      </bottom>
      <diagonal/>
    </border>
    <border>
      <left style="thin">
        <color indexed="64"/>
      </left>
      <right style="thin">
        <color indexed="64"/>
      </right>
      <top style="double">
        <color indexed="64"/>
      </top>
      <bottom style="hair">
        <color indexed="64"/>
      </bottom>
      <diagonal/>
    </border>
    <border>
      <left style="medium">
        <color indexed="64"/>
      </left>
      <right style="thin">
        <color indexed="64"/>
      </right>
      <top style="hair">
        <color indexed="64"/>
      </top>
      <bottom/>
      <diagonal/>
    </border>
    <border>
      <left/>
      <right style="medium">
        <color indexed="64"/>
      </right>
      <top/>
      <bottom style="thin">
        <color indexed="64"/>
      </bottom>
      <diagonal/>
    </border>
  </borders>
  <cellStyleXfs count="10">
    <xf numFmtId="0" fontId="0" fillId="0" borderId="0">
      <alignment vertical="center"/>
    </xf>
    <xf numFmtId="0" fontId="2" fillId="0" borderId="0" applyNumberFormat="0" applyFill="0" applyBorder="0" applyAlignment="0" applyProtection="0">
      <alignment vertical="center"/>
    </xf>
    <xf numFmtId="0" fontId="3" fillId="0" borderId="0">
      <alignment vertical="center"/>
    </xf>
    <xf numFmtId="38" fontId="6" fillId="0" borderId="0" applyFont="0" applyFill="0" applyBorder="0" applyAlignment="0" applyProtection="0">
      <alignment vertical="center"/>
    </xf>
    <xf numFmtId="38" fontId="3" fillId="0" borderId="0" applyFont="0" applyFill="0" applyBorder="0" applyAlignment="0" applyProtection="0">
      <alignment vertical="center"/>
    </xf>
    <xf numFmtId="0" fontId="37" fillId="0" borderId="0"/>
    <xf numFmtId="0" fontId="6" fillId="0" borderId="0">
      <alignment vertical="center"/>
    </xf>
    <xf numFmtId="38" fontId="6" fillId="0" borderId="0" applyFont="0" applyFill="0" applyBorder="0" applyAlignment="0" applyProtection="0">
      <alignment vertical="center"/>
    </xf>
    <xf numFmtId="38" fontId="63" fillId="0" borderId="0" applyFont="0" applyFill="0" applyBorder="0" applyAlignment="0" applyProtection="0">
      <alignment vertical="center"/>
    </xf>
    <xf numFmtId="0" fontId="63" fillId="0" borderId="0">
      <alignment vertical="center"/>
    </xf>
  </cellStyleXfs>
  <cellXfs count="1390">
    <xf numFmtId="0" fontId="0" fillId="0" borderId="0" xfId="0">
      <alignment vertical="center"/>
    </xf>
    <xf numFmtId="0" fontId="9" fillId="0" borderId="0" xfId="0" applyFont="1" applyAlignment="1">
      <alignment vertical="center" shrinkToFit="1"/>
    </xf>
    <xf numFmtId="0" fontId="10" fillId="0" borderId="0" xfId="0" applyFont="1" applyAlignment="1">
      <alignment horizontal="distributed" vertical="center" shrinkToFit="1"/>
    </xf>
    <xf numFmtId="0" fontId="9" fillId="0" borderId="0" xfId="0" applyFont="1" applyAlignment="1">
      <alignment horizontal="left" vertical="center" indent="1"/>
    </xf>
    <xf numFmtId="0" fontId="9" fillId="0" borderId="0" xfId="0" applyFont="1">
      <alignment vertical="center"/>
    </xf>
    <xf numFmtId="0" fontId="9" fillId="0" borderId="0" xfId="0" applyFont="1" applyAlignment="1">
      <alignment horizontal="left" vertical="center" indent="1" shrinkToFit="1"/>
    </xf>
    <xf numFmtId="0" fontId="12" fillId="0" borderId="0" xfId="0" applyFont="1" applyAlignment="1">
      <alignment horizontal="left" vertical="center" indent="1" shrinkToFit="1"/>
    </xf>
    <xf numFmtId="0" fontId="13" fillId="0" borderId="0" xfId="0" applyFont="1" applyAlignment="1">
      <alignment horizontal="left" vertical="center" indent="1" shrinkToFit="1"/>
    </xf>
    <xf numFmtId="0" fontId="9" fillId="2" borderId="0" xfId="0" applyFont="1" applyFill="1">
      <alignment vertical="center"/>
    </xf>
    <xf numFmtId="0" fontId="9" fillId="2" borderId="0" xfId="0" applyFont="1" applyFill="1" applyAlignment="1">
      <alignment horizontal="left" vertical="center"/>
    </xf>
    <xf numFmtId="179" fontId="9" fillId="2" borderId="0" xfId="0" applyNumberFormat="1" applyFont="1" applyFill="1" applyAlignment="1">
      <alignment horizontal="center" vertical="center"/>
    </xf>
    <xf numFmtId="0" fontId="10" fillId="2" borderId="0" xfId="0" applyFont="1" applyFill="1" applyAlignment="1">
      <alignment horizontal="left" vertical="center"/>
    </xf>
    <xf numFmtId="0" fontId="13" fillId="0" borderId="0" xfId="0" applyFont="1" applyAlignment="1">
      <alignment horizontal="distributed" vertical="center"/>
    </xf>
    <xf numFmtId="0" fontId="9" fillId="2" borderId="0" xfId="0" applyFont="1" applyFill="1" applyAlignment="1">
      <alignment horizontal="center" vertical="center"/>
    </xf>
    <xf numFmtId="0" fontId="9" fillId="4" borderId="0" xfId="0" applyFont="1" applyFill="1" applyAlignment="1">
      <alignment horizontal="left" vertical="center" indent="1" shrinkToFit="1"/>
    </xf>
    <xf numFmtId="0" fontId="9" fillId="4" borderId="0" xfId="0" applyFont="1" applyFill="1" applyAlignment="1">
      <alignment vertical="center" shrinkToFit="1"/>
    </xf>
    <xf numFmtId="0" fontId="15" fillId="2" borderId="0" xfId="0" applyFont="1" applyFill="1">
      <alignment vertical="center"/>
    </xf>
    <xf numFmtId="0" fontId="16" fillId="2" borderId="0" xfId="0" applyFont="1" applyFill="1">
      <alignment vertical="center"/>
    </xf>
    <xf numFmtId="0" fontId="10" fillId="2" borderId="0" xfId="0" applyFont="1" applyFill="1" applyAlignment="1">
      <alignment horizontal="center" vertical="center"/>
    </xf>
    <xf numFmtId="0" fontId="19" fillId="2" borderId="0" xfId="0" applyFont="1" applyFill="1">
      <alignment vertical="center"/>
    </xf>
    <xf numFmtId="0" fontId="9" fillId="2" borderId="0" xfId="0" applyFont="1" applyFill="1" applyAlignment="1">
      <alignment horizontal="left" vertical="top"/>
    </xf>
    <xf numFmtId="0" fontId="9" fillId="2" borderId="0" xfId="0" applyFont="1" applyFill="1" applyAlignment="1">
      <alignment vertical="center" shrinkToFit="1"/>
    </xf>
    <xf numFmtId="0" fontId="9" fillId="2" borderId="0" xfId="0" applyFont="1" applyFill="1" applyAlignment="1">
      <alignment horizontal="left" vertical="top" wrapText="1"/>
    </xf>
    <xf numFmtId="0" fontId="10" fillId="2" borderId="0" xfId="0" applyFont="1" applyFill="1">
      <alignment vertical="center"/>
    </xf>
    <xf numFmtId="0" fontId="9" fillId="2" borderId="0" xfId="0" applyFont="1" applyFill="1" applyAlignment="1">
      <alignment vertical="top"/>
    </xf>
    <xf numFmtId="0" fontId="9" fillId="2" borderId="4" xfId="0" applyFont="1" applyFill="1" applyBorder="1" applyAlignment="1">
      <alignment vertical="top"/>
    </xf>
    <xf numFmtId="0" fontId="9" fillId="2" borderId="5" xfId="0" applyFont="1" applyFill="1" applyBorder="1" applyAlignment="1">
      <alignment vertical="top"/>
    </xf>
    <xf numFmtId="0" fontId="9" fillId="2" borderId="20" xfId="0" applyFont="1" applyFill="1" applyBorder="1" applyAlignment="1">
      <alignment vertical="top"/>
    </xf>
    <xf numFmtId="0" fontId="9" fillId="2" borderId="26" xfId="0" applyFont="1" applyFill="1" applyBorder="1" applyAlignment="1">
      <alignment vertical="top"/>
    </xf>
    <xf numFmtId="0" fontId="20" fillId="2" borderId="0" xfId="0" applyFont="1" applyFill="1">
      <alignment vertical="center"/>
    </xf>
    <xf numFmtId="0" fontId="9" fillId="2" borderId="5" xfId="0" applyFont="1" applyFill="1" applyBorder="1" applyAlignment="1">
      <alignment vertical="center" wrapText="1"/>
    </xf>
    <xf numFmtId="0" fontId="9" fillId="2" borderId="0" xfId="0" applyFont="1" applyFill="1" applyAlignment="1">
      <alignment vertical="center" wrapText="1"/>
    </xf>
    <xf numFmtId="0" fontId="9" fillId="2" borderId="26" xfId="0" applyFont="1" applyFill="1" applyBorder="1">
      <alignment vertical="center"/>
    </xf>
    <xf numFmtId="0" fontId="9" fillId="2" borderId="12" xfId="0" applyFont="1" applyFill="1" applyBorder="1" applyAlignment="1">
      <alignment vertical="top"/>
    </xf>
    <xf numFmtId="0" fontId="9" fillId="2" borderId="21" xfId="0" applyFont="1" applyFill="1" applyBorder="1" applyAlignment="1">
      <alignment vertical="top"/>
    </xf>
    <xf numFmtId="0" fontId="9" fillId="2" borderId="13" xfId="0" applyFont="1" applyFill="1" applyBorder="1" applyAlignment="1">
      <alignment vertical="top"/>
    </xf>
    <xf numFmtId="0" fontId="9" fillId="2" borderId="14" xfId="0" applyFont="1" applyFill="1" applyBorder="1" applyAlignment="1">
      <alignment vertical="top"/>
    </xf>
    <xf numFmtId="0" fontId="9" fillId="2" borderId="12" xfId="0" applyFont="1" applyFill="1" applyBorder="1" applyAlignment="1">
      <alignment vertical="center" wrapText="1"/>
    </xf>
    <xf numFmtId="0" fontId="9" fillId="2" borderId="13" xfId="0" applyFont="1" applyFill="1" applyBorder="1">
      <alignment vertical="center"/>
    </xf>
    <xf numFmtId="0" fontId="9" fillId="2" borderId="14" xfId="0" applyFont="1" applyFill="1" applyBorder="1">
      <alignment vertical="center"/>
    </xf>
    <xf numFmtId="0" fontId="9" fillId="2" borderId="20" xfId="0" applyFont="1" applyFill="1" applyBorder="1" applyAlignment="1">
      <alignment vertical="center" wrapText="1"/>
    </xf>
    <xf numFmtId="0" fontId="9" fillId="2" borderId="10" xfId="0" applyFont="1" applyFill="1" applyBorder="1">
      <alignment vertical="center"/>
    </xf>
    <xf numFmtId="0" fontId="9" fillId="2" borderId="4" xfId="0" applyFont="1" applyFill="1" applyBorder="1">
      <alignment vertical="center"/>
    </xf>
    <xf numFmtId="0" fontId="21" fillId="2" borderId="0" xfId="0" applyFont="1" applyFill="1">
      <alignment vertical="center"/>
    </xf>
    <xf numFmtId="0" fontId="9" fillId="2" borderId="0" xfId="0" applyFont="1" applyFill="1" applyAlignment="1">
      <alignment horizontal="right" vertical="center"/>
    </xf>
    <xf numFmtId="179" fontId="12" fillId="2" borderId="20" xfId="0" applyNumberFormat="1" applyFont="1" applyFill="1" applyBorder="1" applyAlignment="1">
      <alignment shrinkToFit="1"/>
    </xf>
    <xf numFmtId="179" fontId="12" fillId="2" borderId="0" xfId="0" applyNumberFormat="1" applyFont="1" applyFill="1" applyAlignment="1">
      <alignment shrinkToFit="1"/>
    </xf>
    <xf numFmtId="0" fontId="9" fillId="2" borderId="0" xfId="0" applyFont="1" applyFill="1" applyAlignment="1">
      <alignment vertical="top" shrinkToFit="1"/>
    </xf>
    <xf numFmtId="0" fontId="12" fillId="2" borderId="0" xfId="0" applyFont="1" applyFill="1" applyAlignment="1">
      <alignment horizontal="right" shrinkToFit="1"/>
    </xf>
    <xf numFmtId="0" fontId="12" fillId="2" borderId="20" xfId="0" applyFont="1" applyFill="1" applyBorder="1" applyAlignment="1">
      <alignment horizontal="right" shrinkToFit="1"/>
    </xf>
    <xf numFmtId="0" fontId="9" fillId="2" borderId="0" xfId="0" applyFont="1" applyFill="1" applyAlignment="1">
      <alignment horizontal="right" vertical="top" shrinkToFit="1"/>
    </xf>
    <xf numFmtId="0" fontId="9" fillId="2" borderId="20" xfId="0" applyFont="1" applyFill="1" applyBorder="1">
      <alignment vertical="center"/>
    </xf>
    <xf numFmtId="0" fontId="9" fillId="2" borderId="21" xfId="0" applyFont="1" applyFill="1" applyBorder="1" applyAlignment="1">
      <alignment vertical="center" wrapText="1"/>
    </xf>
    <xf numFmtId="0" fontId="9" fillId="2" borderId="0" xfId="0" applyFont="1" applyFill="1" applyAlignment="1">
      <alignment vertical="top" wrapText="1"/>
    </xf>
    <xf numFmtId="0" fontId="9" fillId="2" borderId="5" xfId="0" applyFont="1" applyFill="1" applyBorder="1">
      <alignment vertical="center"/>
    </xf>
    <xf numFmtId="0" fontId="23" fillId="2" borderId="0" xfId="1" applyFont="1" applyFill="1" applyBorder="1" applyAlignment="1">
      <alignment vertical="center" shrinkToFit="1"/>
    </xf>
    <xf numFmtId="179" fontId="12" fillId="2" borderId="0" xfId="0" applyNumberFormat="1" applyFont="1" applyFill="1" applyAlignment="1">
      <alignment horizontal="center" shrinkToFit="1"/>
    </xf>
    <xf numFmtId="0" fontId="9" fillId="2" borderId="32" xfId="0" applyFont="1" applyFill="1" applyBorder="1">
      <alignment vertical="center"/>
    </xf>
    <xf numFmtId="0" fontId="9" fillId="2" borderId="0" xfId="0" applyFont="1" applyFill="1" applyAlignment="1"/>
    <xf numFmtId="0" fontId="13" fillId="0" borderId="0" xfId="0" applyFont="1" applyAlignment="1">
      <alignment vertical="center" shrinkToFit="1"/>
    </xf>
    <xf numFmtId="179" fontId="10" fillId="2" borderId="0" xfId="0" applyNumberFormat="1" applyFont="1" applyFill="1">
      <alignment vertical="center"/>
    </xf>
    <xf numFmtId="0" fontId="9" fillId="2" borderId="13" xfId="0" applyFont="1" applyFill="1" applyBorder="1" applyAlignment="1">
      <alignment horizontal="center" vertical="center"/>
    </xf>
    <xf numFmtId="0" fontId="14" fillId="2" borderId="0" xfId="0" applyFont="1" applyFill="1">
      <alignment vertical="center"/>
    </xf>
    <xf numFmtId="0" fontId="12" fillId="2" borderId="0" xfId="0" applyFont="1" applyFill="1">
      <alignment vertical="center"/>
    </xf>
    <xf numFmtId="179" fontId="9" fillId="2" borderId="0" xfId="0" applyNumberFormat="1" applyFont="1" applyFill="1">
      <alignment vertical="center"/>
    </xf>
    <xf numFmtId="0" fontId="10" fillId="2" borderId="13" xfId="0" applyFont="1" applyFill="1" applyBorder="1">
      <alignment vertical="center"/>
    </xf>
    <xf numFmtId="0" fontId="9" fillId="2" borderId="0" xfId="2" applyFont="1" applyFill="1">
      <alignment vertical="center"/>
    </xf>
    <xf numFmtId="0" fontId="15" fillId="2" borderId="0" xfId="2" applyFont="1" applyFill="1">
      <alignment vertical="center"/>
    </xf>
    <xf numFmtId="0" fontId="16" fillId="2" borderId="39" xfId="0" applyFont="1" applyFill="1" applyBorder="1">
      <alignment vertical="center"/>
    </xf>
    <xf numFmtId="0" fontId="16" fillId="2" borderId="40" xfId="0" applyFont="1" applyFill="1" applyBorder="1">
      <alignment vertical="center"/>
    </xf>
    <xf numFmtId="0" fontId="9" fillId="2" borderId="42" xfId="0" applyFont="1" applyFill="1" applyBorder="1">
      <alignment vertical="center"/>
    </xf>
    <xf numFmtId="0" fontId="9" fillId="2" borderId="44" xfId="0" applyFont="1" applyFill="1" applyBorder="1">
      <alignment vertical="center"/>
    </xf>
    <xf numFmtId="0" fontId="9" fillId="2" borderId="45" xfId="0" applyFont="1" applyFill="1" applyBorder="1">
      <alignment vertical="center"/>
    </xf>
    <xf numFmtId="0" fontId="9" fillId="2" borderId="9" xfId="0" applyFont="1" applyFill="1" applyBorder="1">
      <alignment vertical="center"/>
    </xf>
    <xf numFmtId="0" fontId="13" fillId="2" borderId="0" xfId="0" applyFont="1" applyFill="1" applyAlignment="1">
      <alignment horizontal="distributed" vertical="center"/>
    </xf>
    <xf numFmtId="0" fontId="9" fillId="2" borderId="39" xfId="0" applyFont="1" applyFill="1" applyBorder="1">
      <alignment vertical="center"/>
    </xf>
    <xf numFmtId="0" fontId="15" fillId="2" borderId="41" xfId="2" applyFont="1" applyFill="1" applyBorder="1">
      <alignment vertical="center"/>
    </xf>
    <xf numFmtId="0" fontId="9" fillId="2" borderId="38" xfId="0" applyFont="1" applyFill="1" applyBorder="1">
      <alignment vertical="center"/>
    </xf>
    <xf numFmtId="0" fontId="9" fillId="2" borderId="41" xfId="0" applyFont="1" applyFill="1" applyBorder="1">
      <alignment vertical="center"/>
    </xf>
    <xf numFmtId="0" fontId="9" fillId="2" borderId="43" xfId="0" applyFont="1" applyFill="1" applyBorder="1">
      <alignment vertical="center"/>
    </xf>
    <xf numFmtId="0" fontId="33" fillId="0" borderId="0" xfId="0" applyFont="1">
      <alignment vertical="center"/>
    </xf>
    <xf numFmtId="0" fontId="33" fillId="0" borderId="0" xfId="0" applyFont="1" applyAlignment="1">
      <alignment horizontal="center" vertical="center"/>
    </xf>
    <xf numFmtId="0" fontId="9" fillId="2" borderId="41" xfId="0" applyFont="1" applyFill="1" applyBorder="1" applyAlignment="1">
      <alignment horizontal="right" vertical="center"/>
    </xf>
    <xf numFmtId="0" fontId="29" fillId="2" borderId="0" xfId="0" applyFont="1" applyFill="1">
      <alignment vertical="center"/>
    </xf>
    <xf numFmtId="0" fontId="31" fillId="2" borderId="44" xfId="0" applyFont="1" applyFill="1" applyBorder="1">
      <alignment vertical="center"/>
    </xf>
    <xf numFmtId="0" fontId="30" fillId="2" borderId="39" xfId="0" applyFont="1" applyFill="1" applyBorder="1">
      <alignment vertical="center"/>
    </xf>
    <xf numFmtId="0" fontId="35" fillId="2" borderId="0" xfId="0" applyFont="1" applyFill="1">
      <alignment vertical="center"/>
    </xf>
    <xf numFmtId="0" fontId="36" fillId="2" borderId="0" xfId="0" applyFont="1" applyFill="1">
      <alignment vertical="center"/>
    </xf>
    <xf numFmtId="0" fontId="33" fillId="2" borderId="0" xfId="0" applyFont="1" applyFill="1">
      <alignment vertical="center"/>
    </xf>
    <xf numFmtId="0" fontId="33" fillId="0" borderId="0" xfId="0" applyFont="1" applyAlignment="1">
      <alignment vertical="center" shrinkToFit="1"/>
    </xf>
    <xf numFmtId="0" fontId="43" fillId="0" borderId="0" xfId="0" applyFont="1" applyAlignment="1">
      <alignment vertical="center" shrinkToFit="1"/>
    </xf>
    <xf numFmtId="0" fontId="43" fillId="0" borderId="0" xfId="0" applyFont="1">
      <alignment vertical="center"/>
    </xf>
    <xf numFmtId="0" fontId="39" fillId="0" borderId="0" xfId="0" applyFont="1" applyAlignment="1">
      <alignment horizontal="centerContinuous" vertical="center" shrinkToFit="1"/>
    </xf>
    <xf numFmtId="0" fontId="33" fillId="0" borderId="0" xfId="0" applyFont="1" applyAlignment="1">
      <alignment horizontal="centerContinuous" vertical="center"/>
    </xf>
    <xf numFmtId="0" fontId="42" fillId="0" borderId="0" xfId="0" applyFont="1" applyAlignment="1">
      <alignment horizontal="center" vertical="center" shrinkToFit="1"/>
    </xf>
    <xf numFmtId="38" fontId="42" fillId="2" borderId="0" xfId="3" applyFont="1" applyFill="1" applyBorder="1" applyAlignment="1">
      <alignment vertical="center" shrinkToFit="1"/>
    </xf>
    <xf numFmtId="38" fontId="42" fillId="2" borderId="0" xfId="3" applyFont="1" applyFill="1" applyBorder="1" applyAlignment="1">
      <alignment horizontal="right" vertical="center" shrinkToFit="1"/>
    </xf>
    <xf numFmtId="38" fontId="42" fillId="0" borderId="0" xfId="3" applyFont="1" applyBorder="1" applyAlignment="1">
      <alignment horizontal="right" vertical="center" shrinkToFit="1"/>
    </xf>
    <xf numFmtId="178" fontId="42" fillId="0" borderId="0" xfId="0" applyNumberFormat="1" applyFont="1" applyAlignment="1">
      <alignment horizontal="right" vertical="center" shrinkToFit="1"/>
    </xf>
    <xf numFmtId="0" fontId="10" fillId="2" borderId="0" xfId="0" applyFont="1" applyFill="1" applyAlignment="1">
      <alignment horizontal="left" vertical="center" indent="1"/>
    </xf>
    <xf numFmtId="0" fontId="10" fillId="0" borderId="0" xfId="0" applyFont="1" applyAlignment="1">
      <alignment horizontal="left" vertical="center" indent="1"/>
    </xf>
    <xf numFmtId="0" fontId="11" fillId="2" borderId="0" xfId="0" applyFont="1" applyFill="1" applyAlignment="1">
      <alignment vertical="center" shrinkToFit="1"/>
    </xf>
    <xf numFmtId="0" fontId="33" fillId="0" borderId="0" xfId="0" applyFont="1" applyAlignment="1">
      <alignment horizontal="left" vertical="center" indent="1"/>
    </xf>
    <xf numFmtId="49" fontId="44" fillId="0" borderId="0" xfId="0" applyNumberFormat="1" applyFont="1" applyAlignment="1">
      <alignment horizontal="center" vertical="center"/>
    </xf>
    <xf numFmtId="0" fontId="45" fillId="0" borderId="0" xfId="0" applyFont="1" applyAlignment="1">
      <alignment horizontal="center" vertical="center"/>
    </xf>
    <xf numFmtId="0" fontId="40" fillId="0" borderId="0" xfId="0" applyFont="1">
      <alignment vertical="center"/>
    </xf>
    <xf numFmtId="0" fontId="42" fillId="0" borderId="0" xfId="0" applyFont="1" applyAlignment="1">
      <alignment vertical="center" shrinkToFit="1"/>
    </xf>
    <xf numFmtId="0" fontId="42" fillId="0" borderId="0" xfId="0" applyFont="1" applyAlignment="1">
      <alignment horizontal="left" vertical="center" indent="1"/>
    </xf>
    <xf numFmtId="0" fontId="33" fillId="0" borderId="0" xfId="0" applyFont="1" applyAlignment="1">
      <alignment horizontal="center" vertical="center" shrinkToFit="1"/>
    </xf>
    <xf numFmtId="0" fontId="43" fillId="0" borderId="0" xfId="0" applyFont="1" applyAlignment="1">
      <alignment horizontal="center" vertical="center"/>
    </xf>
    <xf numFmtId="0" fontId="42" fillId="0" borderId="0" xfId="0" applyFont="1" applyAlignment="1">
      <alignment vertical="center" wrapText="1"/>
    </xf>
    <xf numFmtId="0" fontId="42" fillId="0" borderId="0" xfId="0" applyFont="1" applyAlignment="1">
      <alignment horizontal="center" vertical="center"/>
    </xf>
    <xf numFmtId="0" fontId="39" fillId="0" borderId="0" xfId="0" applyFont="1">
      <alignment vertical="center"/>
    </xf>
    <xf numFmtId="38" fontId="39" fillId="0" borderId="0" xfId="4" applyFont="1" applyFill="1" applyBorder="1" applyAlignment="1">
      <alignment horizontal="right" vertical="center" shrinkToFit="1"/>
    </xf>
    <xf numFmtId="38" fontId="46" fillId="0" borderId="0" xfId="4" applyFont="1" applyFill="1" applyBorder="1" applyAlignment="1">
      <alignment horizontal="right" vertical="center" shrinkToFit="1"/>
    </xf>
    <xf numFmtId="38" fontId="42" fillId="0" borderId="0" xfId="4" applyFont="1" applyFill="1" applyBorder="1" applyAlignment="1">
      <alignment horizontal="right" vertical="center" shrinkToFit="1"/>
    </xf>
    <xf numFmtId="0" fontId="42" fillId="0" borderId="0" xfId="0" applyFont="1" applyAlignment="1">
      <alignment horizontal="right" vertical="center"/>
    </xf>
    <xf numFmtId="0" fontId="42" fillId="0" borderId="0" xfId="0" applyFont="1">
      <alignment vertical="center"/>
    </xf>
    <xf numFmtId="178" fontId="39" fillId="0" borderId="0" xfId="0" applyNumberFormat="1" applyFont="1" applyAlignment="1">
      <alignment horizontal="right" vertical="center" shrinkToFit="1"/>
    </xf>
    <xf numFmtId="178" fontId="47" fillId="0" borderId="0" xfId="0" applyNumberFormat="1" applyFont="1" applyAlignment="1">
      <alignment horizontal="right" vertical="center" shrinkToFit="1"/>
    </xf>
    <xf numFmtId="0" fontId="42" fillId="0" borderId="0" xfId="0" applyFont="1" applyAlignment="1">
      <alignment horizontal="center" vertical="center" wrapText="1"/>
    </xf>
    <xf numFmtId="0" fontId="39" fillId="0" borderId="0" xfId="0" applyFont="1" applyAlignment="1">
      <alignment horizontal="center" vertical="center"/>
    </xf>
    <xf numFmtId="0" fontId="34" fillId="0" borderId="0" xfId="0" applyFont="1">
      <alignment vertical="center"/>
    </xf>
    <xf numFmtId="0" fontId="10" fillId="2" borderId="7" xfId="0" applyFont="1" applyFill="1" applyBorder="1" applyAlignment="1">
      <alignment horizontal="left" vertical="center" indent="1"/>
    </xf>
    <xf numFmtId="0" fontId="13" fillId="2" borderId="0" xfId="0" applyFont="1" applyFill="1" applyAlignment="1">
      <alignment horizontal="right" vertical="center"/>
    </xf>
    <xf numFmtId="0" fontId="10" fillId="2" borderId="0" xfId="2" applyFont="1" applyFill="1">
      <alignment vertical="center"/>
    </xf>
    <xf numFmtId="0" fontId="48" fillId="2" borderId="0" xfId="2" applyFont="1" applyFill="1">
      <alignment vertical="center"/>
    </xf>
    <xf numFmtId="0" fontId="10" fillId="2" borderId="42" xfId="0" applyFont="1" applyFill="1" applyBorder="1">
      <alignment vertical="center"/>
    </xf>
    <xf numFmtId="0" fontId="10" fillId="2" borderId="41" xfId="2" applyFont="1" applyFill="1" applyBorder="1">
      <alignment vertical="center"/>
    </xf>
    <xf numFmtId="0" fontId="10" fillId="4" borderId="1" xfId="2" applyFont="1" applyFill="1" applyBorder="1">
      <alignment vertical="center"/>
    </xf>
    <xf numFmtId="179" fontId="10" fillId="0" borderId="6" xfId="2" applyNumberFormat="1" applyFont="1" applyBorder="1" applyAlignment="1">
      <alignment horizontal="left" vertical="center" indent="1"/>
    </xf>
    <xf numFmtId="179" fontId="10" fillId="0" borderId="8" xfId="2" applyNumberFormat="1" applyFont="1" applyBorder="1" applyAlignment="1">
      <alignment horizontal="left" vertical="center" indent="1"/>
    </xf>
    <xf numFmtId="0" fontId="10" fillId="0" borderId="6" xfId="2" applyFont="1" applyBorder="1" applyAlignment="1">
      <alignment horizontal="left" vertical="center" indent="1"/>
    </xf>
    <xf numFmtId="0" fontId="10" fillId="2" borderId="7" xfId="2" applyFont="1" applyFill="1" applyBorder="1" applyAlignment="1">
      <alignment horizontal="left" vertical="center" indent="1"/>
    </xf>
    <xf numFmtId="0" fontId="10" fillId="2" borderId="7" xfId="2" applyFont="1" applyFill="1" applyBorder="1">
      <alignment vertical="center"/>
    </xf>
    <xf numFmtId="0" fontId="10" fillId="2" borderId="8" xfId="2" applyFont="1" applyFill="1" applyBorder="1">
      <alignment vertical="center"/>
    </xf>
    <xf numFmtId="0" fontId="10" fillId="2" borderId="6" xfId="2" applyFont="1" applyFill="1" applyBorder="1" applyAlignment="1">
      <alignment horizontal="left" vertical="center" indent="1"/>
    </xf>
    <xf numFmtId="0" fontId="10" fillId="2" borderId="7" xfId="0" applyFont="1" applyFill="1" applyBorder="1">
      <alignment vertical="center"/>
    </xf>
    <xf numFmtId="0" fontId="10" fillId="2" borderId="8" xfId="0" applyFont="1" applyFill="1" applyBorder="1">
      <alignment vertical="center"/>
    </xf>
    <xf numFmtId="0" fontId="10" fillId="2" borderId="6" xfId="0" applyFont="1" applyFill="1" applyBorder="1" applyAlignment="1">
      <alignment horizontal="left" vertical="center" indent="1"/>
    </xf>
    <xf numFmtId="0" fontId="10" fillId="0" borderId="0" xfId="2" applyFont="1">
      <alignment vertical="center"/>
    </xf>
    <xf numFmtId="0" fontId="10" fillId="0" borderId="0" xfId="2" applyFont="1" applyAlignment="1">
      <alignment horizontal="left" vertical="center" indent="1"/>
    </xf>
    <xf numFmtId="0" fontId="10" fillId="2" borderId="0" xfId="2" applyFont="1" applyFill="1" applyAlignment="1">
      <alignment horizontal="left" vertical="center" indent="1"/>
    </xf>
    <xf numFmtId="0" fontId="10" fillId="4" borderId="48" xfId="2" applyFont="1" applyFill="1" applyBorder="1" applyAlignment="1">
      <alignment vertical="center" shrinkToFit="1"/>
    </xf>
    <xf numFmtId="0" fontId="10" fillId="0" borderId="50" xfId="2" applyFont="1" applyBorder="1" applyAlignment="1">
      <alignment horizontal="left" vertical="center" indent="1"/>
    </xf>
    <xf numFmtId="0" fontId="10" fillId="2" borderId="47" xfId="2" applyFont="1" applyFill="1" applyBorder="1" applyAlignment="1">
      <alignment horizontal="left" vertical="center" indent="1"/>
    </xf>
    <xf numFmtId="0" fontId="10" fillId="2" borderId="47" xfId="0" applyFont="1" applyFill="1" applyBorder="1">
      <alignment vertical="center"/>
    </xf>
    <xf numFmtId="0" fontId="10" fillId="2" borderId="28" xfId="0" applyFont="1" applyFill="1" applyBorder="1">
      <alignment vertical="center"/>
    </xf>
    <xf numFmtId="0" fontId="10" fillId="4" borderId="48" xfId="2" applyFont="1" applyFill="1" applyBorder="1">
      <alignment vertical="center"/>
    </xf>
    <xf numFmtId="0" fontId="10" fillId="2" borderId="43" xfId="2" applyFont="1" applyFill="1" applyBorder="1">
      <alignment vertical="center"/>
    </xf>
    <xf numFmtId="0" fontId="10" fillId="2" borderId="44" xfId="2" applyFont="1" applyFill="1" applyBorder="1">
      <alignment vertical="center"/>
    </xf>
    <xf numFmtId="0" fontId="10" fillId="2" borderId="44" xfId="0" applyFont="1" applyFill="1" applyBorder="1">
      <alignment vertical="center"/>
    </xf>
    <xf numFmtId="0" fontId="10" fillId="2" borderId="45" xfId="0" applyFont="1" applyFill="1" applyBorder="1">
      <alignment vertical="center"/>
    </xf>
    <xf numFmtId="0" fontId="10" fillId="2" borderId="35" xfId="2" applyFont="1" applyFill="1" applyBorder="1">
      <alignment vertical="center"/>
    </xf>
    <xf numFmtId="0" fontId="10" fillId="2" borderId="35" xfId="0" applyFont="1" applyFill="1" applyBorder="1">
      <alignment vertical="center"/>
    </xf>
    <xf numFmtId="0" fontId="10" fillId="2" borderId="0" xfId="2" applyFont="1" applyFill="1" applyAlignment="1">
      <alignment vertical="center" wrapText="1"/>
    </xf>
    <xf numFmtId="0" fontId="10" fillId="2" borderId="0" xfId="2" applyFont="1" applyFill="1" applyAlignment="1">
      <alignment horizontal="center" vertical="center" wrapText="1"/>
    </xf>
    <xf numFmtId="0" fontId="10" fillId="4" borderId="1" xfId="2" applyFont="1" applyFill="1" applyBorder="1" applyAlignment="1">
      <alignment vertical="center" shrinkToFit="1"/>
    </xf>
    <xf numFmtId="0" fontId="9" fillId="2" borderId="4" xfId="0" applyFont="1" applyFill="1" applyBorder="1" applyAlignment="1">
      <alignment vertical="top" wrapText="1"/>
    </xf>
    <xf numFmtId="0" fontId="9" fillId="2" borderId="0" xfId="6" applyFont="1" applyFill="1">
      <alignment vertical="center"/>
    </xf>
    <xf numFmtId="0" fontId="25" fillId="2" borderId="0" xfId="6" applyFont="1" applyFill="1" applyAlignment="1">
      <alignment horizontal="center" vertical="center"/>
    </xf>
    <xf numFmtId="0" fontId="13" fillId="2" borderId="0" xfId="2" applyFont="1" applyFill="1" applyAlignment="1">
      <alignment horizontal="right" vertical="center"/>
    </xf>
    <xf numFmtId="0" fontId="11" fillId="2" borderId="0" xfId="2" applyFont="1" applyFill="1" applyAlignment="1">
      <alignment vertical="center" shrinkToFit="1"/>
    </xf>
    <xf numFmtId="0" fontId="11" fillId="2" borderId="0" xfId="2" applyFont="1" applyFill="1" applyAlignment="1">
      <alignment horizontal="right" vertical="center" shrinkToFit="1"/>
    </xf>
    <xf numFmtId="0" fontId="11" fillId="2" borderId="0" xfId="2" applyFont="1" applyFill="1" applyAlignment="1">
      <alignment horizontal="right" vertical="center"/>
    </xf>
    <xf numFmtId="0" fontId="11" fillId="2" borderId="0" xfId="2" applyFont="1" applyFill="1" applyAlignment="1">
      <alignment horizontal="right"/>
    </xf>
    <xf numFmtId="0" fontId="9" fillId="2" borderId="0" xfId="6" applyFont="1" applyFill="1" applyAlignment="1">
      <alignment horizontal="left" indent="1" shrinkToFit="1"/>
    </xf>
    <xf numFmtId="0" fontId="27" fillId="2" borderId="0" xfId="6" applyFont="1" applyFill="1">
      <alignment vertical="center"/>
    </xf>
    <xf numFmtId="0" fontId="49" fillId="0" borderId="0" xfId="0" applyFont="1" applyAlignment="1">
      <alignment horizontal="justify" vertical="center"/>
    </xf>
    <xf numFmtId="0" fontId="49" fillId="0" borderId="0" xfId="0" applyFont="1" applyAlignment="1">
      <alignment horizontal="justify" vertical="center" readingOrder="1"/>
    </xf>
    <xf numFmtId="0" fontId="50" fillId="2" borderId="0" xfId="0" applyFont="1" applyFill="1">
      <alignment vertical="center"/>
    </xf>
    <xf numFmtId="0" fontId="9" fillId="2" borderId="5" xfId="0" applyFont="1" applyFill="1" applyBorder="1" applyAlignment="1">
      <alignment vertical="top" wrapText="1"/>
    </xf>
    <xf numFmtId="0" fontId="9" fillId="2" borderId="32" xfId="0" applyFont="1" applyFill="1" applyBorder="1" applyAlignment="1">
      <alignment horizontal="center" vertical="center"/>
    </xf>
    <xf numFmtId="0" fontId="9" fillId="2" borderId="58" xfId="0" applyFont="1" applyFill="1" applyBorder="1">
      <alignment vertical="center"/>
    </xf>
    <xf numFmtId="0" fontId="9" fillId="6" borderId="0" xfId="0" applyFont="1" applyFill="1">
      <alignment vertical="center"/>
    </xf>
    <xf numFmtId="0" fontId="13" fillId="2" borderId="0" xfId="0" applyFont="1" applyFill="1">
      <alignment vertical="center"/>
    </xf>
    <xf numFmtId="0" fontId="18" fillId="2" borderId="0" xfId="0" applyFont="1" applyFill="1" applyAlignment="1">
      <alignment horizontal="left" vertical="center"/>
    </xf>
    <xf numFmtId="0" fontId="11" fillId="2" borderId="0" xfId="0" applyFont="1" applyFill="1" applyAlignment="1">
      <alignment shrinkToFit="1"/>
    </xf>
    <xf numFmtId="180" fontId="9" fillId="2" borderId="0" xfId="0" applyNumberFormat="1" applyFont="1" applyFill="1">
      <alignment vertical="center"/>
    </xf>
    <xf numFmtId="180" fontId="9" fillId="2" borderId="0" xfId="0" applyNumberFormat="1" applyFont="1" applyFill="1" applyAlignment="1">
      <alignment horizontal="center" vertical="center"/>
    </xf>
    <xf numFmtId="0" fontId="13" fillId="2" borderId="0" xfId="6" applyFont="1" applyFill="1" applyAlignment="1">
      <alignment horizontal="right"/>
    </xf>
    <xf numFmtId="38" fontId="9" fillId="2" borderId="0" xfId="3" applyFont="1" applyFill="1">
      <alignment vertical="center"/>
    </xf>
    <xf numFmtId="38" fontId="9" fillId="2" borderId="0" xfId="3" applyFont="1" applyFill="1" applyAlignment="1">
      <alignment shrinkToFit="1"/>
    </xf>
    <xf numFmtId="38" fontId="9" fillId="2" borderId="0" xfId="3" applyFont="1" applyFill="1" applyAlignment="1">
      <alignment vertical="center"/>
    </xf>
    <xf numFmtId="0" fontId="13" fillId="2" borderId="0" xfId="0" applyFont="1" applyFill="1" applyAlignment="1">
      <alignment shrinkToFit="1"/>
    </xf>
    <xf numFmtId="0" fontId="13" fillId="2" borderId="0" xfId="0" applyFont="1" applyFill="1" applyAlignment="1">
      <alignment horizontal="right"/>
    </xf>
    <xf numFmtId="0" fontId="13" fillId="2" borderId="0" xfId="6" applyFont="1" applyFill="1" applyAlignment="1">
      <alignment horizontal="center" vertical="center" wrapText="1" shrinkToFit="1"/>
    </xf>
    <xf numFmtId="0" fontId="9" fillId="2" borderId="0" xfId="6" applyFont="1" applyFill="1" applyAlignment="1">
      <alignment horizontal="center" vertical="center" wrapText="1"/>
    </xf>
    <xf numFmtId="176" fontId="51" fillId="2" borderId="0" xfId="6" applyNumberFormat="1" applyFont="1" applyFill="1" applyAlignment="1">
      <alignment horizontal="center" vertical="center" shrinkToFit="1"/>
    </xf>
    <xf numFmtId="176" fontId="51" fillId="2" borderId="0" xfId="6" applyNumberFormat="1" applyFont="1" applyFill="1" applyAlignment="1">
      <alignment horizontal="right" vertical="center" shrinkToFit="1"/>
    </xf>
    <xf numFmtId="0" fontId="9" fillId="2" borderId="0" xfId="6" applyFont="1" applyFill="1" applyAlignment="1">
      <alignment horizontal="center" vertical="center"/>
    </xf>
    <xf numFmtId="38" fontId="10" fillId="2" borderId="0" xfId="3" applyFont="1" applyFill="1" applyAlignment="1">
      <alignment horizontal="right" vertical="center"/>
    </xf>
    <xf numFmtId="0" fontId="41" fillId="0" borderId="0" xfId="0" applyFont="1" applyAlignment="1">
      <alignment horizontal="center" vertical="center"/>
    </xf>
    <xf numFmtId="0" fontId="12" fillId="2" borderId="13" xfId="0" applyFont="1" applyFill="1" applyBorder="1" applyAlignment="1">
      <alignment horizontal="center"/>
    </xf>
    <xf numFmtId="0" fontId="9" fillId="2" borderId="10" xfId="0" applyFont="1" applyFill="1" applyBorder="1" applyAlignment="1">
      <alignment vertical="top" wrapText="1"/>
    </xf>
    <xf numFmtId="0" fontId="9" fillId="2" borderId="11" xfId="0" applyFont="1" applyFill="1" applyBorder="1" applyAlignment="1">
      <alignment vertical="top" wrapText="1"/>
    </xf>
    <xf numFmtId="0" fontId="9" fillId="2" borderId="9" xfId="0" applyFont="1" applyFill="1" applyBorder="1" applyAlignment="1">
      <alignment vertical="center" wrapText="1"/>
    </xf>
    <xf numFmtId="0" fontId="9" fillId="5" borderId="0" xfId="0" applyFont="1" applyFill="1">
      <alignment vertical="center"/>
    </xf>
    <xf numFmtId="0" fontId="39" fillId="0" borderId="0" xfId="0" applyFont="1" applyAlignment="1">
      <alignment horizontal="left" vertical="center" indent="1" shrinkToFit="1"/>
    </xf>
    <xf numFmtId="0" fontId="52" fillId="2" borderId="0" xfId="0" applyFont="1" applyFill="1">
      <alignment vertical="center"/>
    </xf>
    <xf numFmtId="0" fontId="12" fillId="5" borderId="0" xfId="2" applyFont="1" applyFill="1" applyAlignment="1">
      <alignment horizontal="left" vertical="center" indent="1" shrinkToFit="1"/>
    </xf>
    <xf numFmtId="0" fontId="10" fillId="5" borderId="0" xfId="2" applyFont="1" applyFill="1" applyAlignment="1">
      <alignment horizontal="left" vertical="center" indent="1" shrinkToFit="1"/>
    </xf>
    <xf numFmtId="0" fontId="9" fillId="5" borderId="0" xfId="0" applyFont="1" applyFill="1" applyAlignment="1">
      <alignment horizontal="left" vertical="center" indent="1"/>
    </xf>
    <xf numFmtId="0" fontId="13" fillId="5" borderId="0" xfId="2" applyFont="1" applyFill="1" applyAlignment="1">
      <alignment horizontal="left" vertical="center" indent="1" shrinkToFit="1"/>
    </xf>
    <xf numFmtId="0" fontId="13" fillId="5" borderId="0" xfId="0" applyFont="1" applyFill="1" applyAlignment="1">
      <alignment horizontal="left" vertical="center" indent="1" shrinkToFit="1"/>
    </xf>
    <xf numFmtId="0" fontId="9" fillId="2" borderId="19" xfId="0" applyFont="1" applyFill="1" applyBorder="1" applyAlignment="1">
      <alignment vertical="center" wrapText="1"/>
    </xf>
    <xf numFmtId="0" fontId="9" fillId="2" borderId="25" xfId="0" applyFont="1" applyFill="1" applyBorder="1" applyAlignment="1">
      <alignment vertical="top" wrapText="1"/>
    </xf>
    <xf numFmtId="0" fontId="9" fillId="2" borderId="26" xfId="0" applyFont="1" applyFill="1" applyBorder="1" applyAlignment="1">
      <alignment vertical="top" wrapText="1"/>
    </xf>
    <xf numFmtId="0" fontId="9" fillId="4" borderId="0" xfId="0" applyFont="1" applyFill="1" applyAlignment="1">
      <alignment horizontal="center" vertical="center" shrinkToFit="1"/>
    </xf>
    <xf numFmtId="0" fontId="12" fillId="2" borderId="13" xfId="0" applyFont="1" applyFill="1" applyBorder="1">
      <alignment vertical="center"/>
    </xf>
    <xf numFmtId="0" fontId="9" fillId="2" borderId="44" xfId="6" applyFont="1" applyFill="1" applyBorder="1">
      <alignment vertical="center"/>
    </xf>
    <xf numFmtId="0" fontId="9" fillId="2" borderId="44" xfId="6" applyFont="1" applyFill="1" applyBorder="1" applyAlignment="1">
      <alignment horizontal="left" indent="1" shrinkToFit="1"/>
    </xf>
    <xf numFmtId="179" fontId="10" fillId="0" borderId="8" xfId="2" applyNumberFormat="1" applyFont="1" applyBorder="1">
      <alignment vertical="center"/>
    </xf>
    <xf numFmtId="0" fontId="9" fillId="2" borderId="0" xfId="0" applyFont="1" applyFill="1" applyAlignment="1">
      <alignment horizontal="left" indent="1" shrinkToFit="1"/>
    </xf>
    <xf numFmtId="0" fontId="53" fillId="2" borderId="0" xfId="0" applyFont="1" applyFill="1" applyAlignment="1">
      <alignment horizontal="left" vertical="center" indent="1"/>
    </xf>
    <xf numFmtId="0" fontId="54" fillId="2" borderId="0" xfId="0" applyFont="1" applyFill="1">
      <alignment vertical="center"/>
    </xf>
    <xf numFmtId="0" fontId="38" fillId="0" borderId="0" xfId="0" applyFont="1">
      <alignment vertical="center"/>
    </xf>
    <xf numFmtId="0" fontId="12" fillId="4" borderId="0" xfId="0" applyFont="1" applyFill="1" applyAlignment="1">
      <alignment horizontal="center" vertical="center" shrinkToFit="1"/>
    </xf>
    <xf numFmtId="0" fontId="12" fillId="5" borderId="0" xfId="0" applyFont="1" applyFill="1" applyAlignment="1">
      <alignment horizontal="left" vertical="center" indent="1" shrinkToFit="1"/>
    </xf>
    <xf numFmtId="0" fontId="9" fillId="5" borderId="0" xfId="0" applyFont="1" applyFill="1" applyAlignment="1">
      <alignment horizontal="left" vertical="center" indent="1" shrinkToFit="1"/>
    </xf>
    <xf numFmtId="0" fontId="9" fillId="5" borderId="0" xfId="0" applyFont="1" applyFill="1" applyAlignment="1">
      <alignment vertical="center" shrinkToFit="1"/>
    </xf>
    <xf numFmtId="0" fontId="9" fillId="5" borderId="0" xfId="0" applyFont="1" applyFill="1" applyAlignment="1">
      <alignment horizontal="center" vertical="center" shrinkToFit="1"/>
    </xf>
    <xf numFmtId="0" fontId="9" fillId="5" borderId="0" xfId="0" applyFont="1" applyFill="1" applyAlignment="1">
      <alignment horizontal="center" vertical="center"/>
    </xf>
    <xf numFmtId="0" fontId="25" fillId="2" borderId="0" xfId="6" applyFont="1" applyFill="1">
      <alignment vertical="center"/>
    </xf>
    <xf numFmtId="0" fontId="21" fillId="2" borderId="10" xfId="0" applyFont="1" applyFill="1" applyBorder="1" applyAlignment="1">
      <alignment vertical="top"/>
    </xf>
    <xf numFmtId="0" fontId="21" fillId="2" borderId="0" xfId="0" applyFont="1" applyFill="1" applyAlignment="1">
      <alignment vertical="top"/>
    </xf>
    <xf numFmtId="0" fontId="10" fillId="2" borderId="0" xfId="0" applyFont="1" applyFill="1" applyAlignment="1">
      <alignment vertical="center" wrapText="1"/>
    </xf>
    <xf numFmtId="0" fontId="12" fillId="2" borderId="13" xfId="0" applyFont="1" applyFill="1" applyBorder="1" applyAlignment="1">
      <alignment horizontal="left"/>
    </xf>
    <xf numFmtId="0" fontId="9" fillId="2" borderId="0" xfId="0" applyFont="1" applyFill="1" applyAlignment="1">
      <alignment horizontal="left"/>
    </xf>
    <xf numFmtId="38" fontId="58" fillId="2" borderId="1" xfId="3" applyFont="1" applyFill="1" applyBorder="1" applyAlignment="1">
      <alignment vertical="center" wrapText="1"/>
    </xf>
    <xf numFmtId="38" fontId="58" fillId="2" borderId="18" xfId="3" applyFont="1" applyFill="1" applyBorder="1" applyAlignment="1">
      <alignment vertical="center" wrapText="1"/>
    </xf>
    <xf numFmtId="0" fontId="13" fillId="2" borderId="67" xfId="6" applyFont="1" applyFill="1" applyBorder="1" applyAlignment="1">
      <alignment horizontal="center" vertical="center" wrapText="1"/>
    </xf>
    <xf numFmtId="0" fontId="13" fillId="2" borderId="68" xfId="6" applyFont="1" applyFill="1" applyBorder="1" applyAlignment="1">
      <alignment horizontal="center" vertical="center" wrapText="1"/>
    </xf>
    <xf numFmtId="38" fontId="58" fillId="2" borderId="72" xfId="3" applyFont="1" applyFill="1" applyBorder="1" applyAlignment="1">
      <alignment vertical="center" wrapText="1"/>
    </xf>
    <xf numFmtId="38" fontId="58" fillId="2" borderId="74" xfId="3" applyFont="1" applyFill="1" applyBorder="1" applyAlignment="1">
      <alignment vertical="center" wrapText="1"/>
    </xf>
    <xf numFmtId="38" fontId="58" fillId="5" borderId="76" xfId="3" applyFont="1" applyFill="1" applyBorder="1" applyAlignment="1">
      <alignment vertical="center" wrapText="1"/>
    </xf>
    <xf numFmtId="38" fontId="58" fillId="5" borderId="77" xfId="3" applyFont="1" applyFill="1" applyBorder="1" applyAlignment="1">
      <alignment vertical="center" wrapText="1"/>
    </xf>
    <xf numFmtId="0" fontId="60" fillId="2" borderId="67" xfId="6" applyFont="1" applyFill="1" applyBorder="1" applyAlignment="1">
      <alignment horizontal="center" vertical="center" wrapText="1"/>
    </xf>
    <xf numFmtId="0" fontId="60" fillId="2" borderId="68" xfId="6" applyFont="1" applyFill="1" applyBorder="1" applyAlignment="1">
      <alignment horizontal="center" vertical="center" wrapText="1"/>
    </xf>
    <xf numFmtId="38" fontId="61" fillId="2" borderId="72" xfId="3" applyFont="1" applyFill="1" applyBorder="1" applyAlignment="1">
      <alignment vertical="center" wrapText="1"/>
    </xf>
    <xf numFmtId="38" fontId="61" fillId="2" borderId="1" xfId="3" applyFont="1" applyFill="1" applyBorder="1" applyAlignment="1">
      <alignment vertical="center" wrapText="1"/>
    </xf>
    <xf numFmtId="38" fontId="61" fillId="2" borderId="74" xfId="3" applyFont="1" applyFill="1" applyBorder="1" applyAlignment="1">
      <alignment vertical="center" wrapText="1"/>
    </xf>
    <xf numFmtId="38" fontId="61" fillId="2" borderId="18" xfId="3" applyFont="1" applyFill="1" applyBorder="1" applyAlignment="1">
      <alignment vertical="center" wrapText="1"/>
    </xf>
    <xf numFmtId="38" fontId="61" fillId="5" borderId="76" xfId="3" applyFont="1" applyFill="1" applyBorder="1" applyAlignment="1">
      <alignment vertical="center" wrapText="1"/>
    </xf>
    <xf numFmtId="38" fontId="61" fillId="5" borderId="77" xfId="3" applyFont="1" applyFill="1" applyBorder="1" applyAlignment="1">
      <alignment vertical="center" wrapText="1"/>
    </xf>
    <xf numFmtId="0" fontId="9" fillId="2" borderId="64" xfId="0" applyFont="1" applyFill="1" applyBorder="1" applyAlignment="1">
      <alignment horizontal="center" vertical="center"/>
    </xf>
    <xf numFmtId="0" fontId="21" fillId="2" borderId="0" xfId="0" applyFont="1" applyFill="1" applyAlignment="1"/>
    <xf numFmtId="179" fontId="53" fillId="2" borderId="0" xfId="0" applyNumberFormat="1" applyFont="1" applyFill="1">
      <alignment vertical="center"/>
    </xf>
    <xf numFmtId="0" fontId="18" fillId="2" borderId="0" xfId="0" applyFont="1" applyFill="1">
      <alignment vertical="center"/>
    </xf>
    <xf numFmtId="0" fontId="3" fillId="0" borderId="0" xfId="2">
      <alignment vertical="center"/>
    </xf>
    <xf numFmtId="0" fontId="33" fillId="0" borderId="0" xfId="2" applyFont="1">
      <alignment vertical="center"/>
    </xf>
    <xf numFmtId="0" fontId="33" fillId="0" borderId="0" xfId="2" applyFont="1" applyAlignment="1">
      <alignment horizontal="center" vertical="center"/>
    </xf>
    <xf numFmtId="0" fontId="9" fillId="0" borderId="0" xfId="2" applyFont="1">
      <alignment vertical="center"/>
    </xf>
    <xf numFmtId="0" fontId="15" fillId="2" borderId="0" xfId="0" applyFont="1" applyFill="1" applyAlignment="1">
      <alignment horizontal="left" vertical="center"/>
    </xf>
    <xf numFmtId="0" fontId="21" fillId="2" borderId="0" xfId="6" applyFont="1" applyFill="1">
      <alignment vertical="center"/>
    </xf>
    <xf numFmtId="0" fontId="9" fillId="2" borderId="39" xfId="6" applyFont="1" applyFill="1" applyBorder="1">
      <alignment vertical="center"/>
    </xf>
    <xf numFmtId="0" fontId="9" fillId="0" borderId="0" xfId="0" applyFont="1" applyAlignment="1">
      <alignment horizontal="center" vertical="center"/>
    </xf>
    <xf numFmtId="0" fontId="10" fillId="0" borderId="0" xfId="0" applyFont="1" applyAlignment="1">
      <alignment horizontal="left" vertical="center" indent="1" shrinkToFit="1"/>
    </xf>
    <xf numFmtId="0" fontId="9" fillId="0" borderId="0" xfId="0" applyFont="1" applyAlignment="1">
      <alignment horizontal="right" vertical="center"/>
    </xf>
    <xf numFmtId="0" fontId="9" fillId="0" borderId="52" xfId="0" applyFont="1" applyBorder="1" applyAlignment="1">
      <alignment horizontal="center" vertical="center"/>
    </xf>
    <xf numFmtId="0" fontId="12" fillId="0" borderId="53" xfId="0" applyFont="1" applyBorder="1" applyAlignment="1">
      <alignment horizontal="center" vertical="center" shrinkToFit="1"/>
    </xf>
    <xf numFmtId="0" fontId="12" fillId="0" borderId="62" xfId="0" applyFont="1" applyBorder="1" applyAlignment="1">
      <alignment horizontal="center" vertical="center" shrinkToFit="1"/>
    </xf>
    <xf numFmtId="0" fontId="12" fillId="0" borderId="27" xfId="0" applyFont="1" applyBorder="1" applyAlignment="1">
      <alignment horizontal="center" vertical="center"/>
    </xf>
    <xf numFmtId="3" fontId="13" fillId="0" borderId="16" xfId="0" applyNumberFormat="1" applyFont="1" applyBorder="1" applyAlignment="1">
      <alignment vertical="center" shrinkToFit="1"/>
    </xf>
    <xf numFmtId="3" fontId="13" fillId="0" borderId="37" xfId="0" applyNumberFormat="1" applyFont="1" applyBorder="1" applyAlignment="1">
      <alignment vertical="center" shrinkToFit="1"/>
    </xf>
    <xf numFmtId="0" fontId="12" fillId="0" borderId="27" xfId="0" applyFont="1" applyBorder="1" applyAlignment="1">
      <alignment horizontal="center" vertical="center" shrinkToFit="1"/>
    </xf>
    <xf numFmtId="0" fontId="12" fillId="0" borderId="29" xfId="0" applyFont="1" applyBorder="1" applyAlignment="1">
      <alignment horizontal="center" vertical="center" shrinkToFit="1"/>
    </xf>
    <xf numFmtId="3" fontId="13" fillId="0" borderId="17" xfId="0" applyNumberFormat="1" applyFont="1" applyBorder="1" applyAlignment="1">
      <alignment vertical="center" shrinkToFit="1"/>
    </xf>
    <xf numFmtId="3" fontId="13" fillId="0" borderId="57" xfId="0" applyNumberFormat="1" applyFont="1" applyBorder="1" applyAlignment="1">
      <alignment vertical="center" shrinkToFit="1"/>
    </xf>
    <xf numFmtId="0" fontId="12" fillId="0" borderId="52" xfId="0" applyFont="1" applyBorder="1" applyAlignment="1">
      <alignment horizontal="center" vertical="center" shrinkToFit="1"/>
    </xf>
    <xf numFmtId="0" fontId="13" fillId="0" borderId="0" xfId="0" applyFont="1" applyAlignment="1">
      <alignment horizontal="center" vertical="center"/>
    </xf>
    <xf numFmtId="3" fontId="13" fillId="0" borderId="0" xfId="0" applyNumberFormat="1" applyFont="1" applyAlignment="1">
      <alignment horizontal="right" vertical="center"/>
    </xf>
    <xf numFmtId="0" fontId="13" fillId="0" borderId="0" xfId="0" applyFont="1" applyAlignment="1">
      <alignment horizontal="center" vertical="center" textRotation="255"/>
    </xf>
    <xf numFmtId="0" fontId="13" fillId="0" borderId="0" xfId="0" applyFont="1" applyAlignment="1">
      <alignment horizontal="center" vertical="center" shrinkToFit="1"/>
    </xf>
    <xf numFmtId="3" fontId="13" fillId="0" borderId="0" xfId="0" applyNumberFormat="1" applyFont="1" applyAlignment="1">
      <alignment horizontal="right" vertical="center" shrinkToFit="1"/>
    </xf>
    <xf numFmtId="3" fontId="13" fillId="5" borderId="63" xfId="0" applyNumberFormat="1" applyFont="1" applyFill="1" applyBorder="1" applyAlignment="1">
      <alignment vertical="center" shrinkToFit="1"/>
    </xf>
    <xf numFmtId="3" fontId="13" fillId="5" borderId="3" xfId="0" applyNumberFormat="1" applyFont="1" applyFill="1" applyBorder="1" applyAlignment="1">
      <alignment vertical="center" shrinkToFit="1"/>
    </xf>
    <xf numFmtId="0" fontId="12" fillId="5" borderId="2" xfId="0" applyFont="1" applyFill="1" applyBorder="1" applyAlignment="1">
      <alignment horizontal="center" vertical="center" shrinkToFit="1"/>
    </xf>
    <xf numFmtId="179" fontId="9" fillId="0" borderId="0" xfId="0" applyNumberFormat="1" applyFont="1">
      <alignment vertical="center"/>
    </xf>
    <xf numFmtId="0" fontId="22" fillId="0" borderId="0" xfId="0" applyFont="1" applyAlignment="1">
      <alignment horizontal="right" vertical="center"/>
    </xf>
    <xf numFmtId="0" fontId="12" fillId="5" borderId="97" xfId="0" applyFont="1" applyFill="1" applyBorder="1" applyAlignment="1">
      <alignment horizontal="center" vertical="center" shrinkToFit="1"/>
    </xf>
    <xf numFmtId="3" fontId="13" fillId="5" borderId="98" xfId="0" applyNumberFormat="1" applyFont="1" applyFill="1" applyBorder="1" applyAlignment="1">
      <alignment vertical="center" shrinkToFit="1"/>
    </xf>
    <xf numFmtId="3" fontId="13" fillId="5" borderId="23" xfId="0" applyNumberFormat="1" applyFont="1" applyFill="1" applyBorder="1" applyAlignment="1">
      <alignment vertical="center" shrinkToFit="1"/>
    </xf>
    <xf numFmtId="3" fontId="13" fillId="5" borderId="1" xfId="0" applyNumberFormat="1" applyFont="1" applyFill="1" applyBorder="1" applyAlignment="1">
      <alignment vertical="center" shrinkToFit="1"/>
    </xf>
    <xf numFmtId="0" fontId="33" fillId="0" borderId="0" xfId="0" applyFont="1" applyAlignment="1">
      <alignment horizontal="right" vertical="center"/>
    </xf>
    <xf numFmtId="0" fontId="53" fillId="2" borderId="0" xfId="0" applyFont="1" applyFill="1">
      <alignment vertical="center"/>
    </xf>
    <xf numFmtId="0" fontId="53" fillId="2" borderId="0" xfId="0" applyFont="1" applyFill="1" applyAlignment="1">
      <alignment horizontal="center" vertical="center"/>
    </xf>
    <xf numFmtId="0" fontId="53" fillId="2" borderId="0" xfId="0" applyFont="1" applyFill="1" applyAlignment="1">
      <alignment vertical="center" wrapText="1"/>
    </xf>
    <xf numFmtId="0" fontId="9" fillId="2" borderId="99" xfId="0" applyFont="1" applyFill="1" applyBorder="1" applyAlignment="1"/>
    <xf numFmtId="0" fontId="9" fillId="2" borderId="0" xfId="0" applyFont="1" applyFill="1" applyAlignment="1">
      <alignment horizontal="right"/>
    </xf>
    <xf numFmtId="0" fontId="18" fillId="2" borderId="5" xfId="0" applyFont="1" applyFill="1" applyBorder="1">
      <alignment vertical="center"/>
    </xf>
    <xf numFmtId="179" fontId="9" fillId="2" borderId="39" xfId="0" applyNumberFormat="1" applyFont="1" applyFill="1" applyBorder="1">
      <alignment vertical="center"/>
    </xf>
    <xf numFmtId="0" fontId="62" fillId="0" borderId="0" xfId="2" applyFont="1" applyAlignment="1">
      <alignment horizontal="center" vertical="center"/>
    </xf>
    <xf numFmtId="179" fontId="47" fillId="0" borderId="0" xfId="8" applyNumberFormat="1" applyFont="1" applyAlignment="1">
      <alignment vertical="center"/>
    </xf>
    <xf numFmtId="0" fontId="62" fillId="0" borderId="0" xfId="2" applyFont="1">
      <alignment vertical="center"/>
    </xf>
    <xf numFmtId="0" fontId="65" fillId="0" borderId="0" xfId="2" applyFont="1">
      <alignment vertical="center"/>
    </xf>
    <xf numFmtId="0" fontId="66" fillId="0" borderId="0" xfId="2" applyFont="1">
      <alignment vertical="center"/>
    </xf>
    <xf numFmtId="0" fontId="33" fillId="0" borderId="0" xfId="2" applyFont="1" applyAlignment="1">
      <alignment horizontal="right" vertical="center"/>
    </xf>
    <xf numFmtId="0" fontId="68" fillId="0" borderId="95" xfId="2" applyFont="1" applyBorder="1" applyAlignment="1">
      <alignment horizontal="center" vertical="center" wrapText="1"/>
    </xf>
    <xf numFmtId="0" fontId="68" fillId="0" borderId="64" xfId="2" applyFont="1" applyBorder="1" applyAlignment="1">
      <alignment horizontal="center" vertical="center" wrapText="1"/>
    </xf>
    <xf numFmtId="0" fontId="66" fillId="0" borderId="64" xfId="2" applyFont="1" applyBorder="1" applyAlignment="1">
      <alignment horizontal="center" vertical="center"/>
    </xf>
    <xf numFmtId="0" fontId="66" fillId="0" borderId="103" xfId="2" applyFont="1" applyBorder="1" applyAlignment="1">
      <alignment horizontal="center" vertical="center" wrapText="1"/>
    </xf>
    <xf numFmtId="177" fontId="65" fillId="0" borderId="104" xfId="2" applyNumberFormat="1" applyFont="1" applyBorder="1">
      <alignment vertical="center"/>
    </xf>
    <xf numFmtId="0" fontId="66" fillId="0" borderId="106" xfId="2" applyFont="1" applyBorder="1" applyAlignment="1">
      <alignment horizontal="center" vertical="center" wrapText="1"/>
    </xf>
    <xf numFmtId="177" fontId="65" fillId="0" borderId="107" xfId="2" applyNumberFormat="1" applyFont="1" applyBorder="1">
      <alignment vertical="center"/>
    </xf>
    <xf numFmtId="0" fontId="66" fillId="0" borderId="108" xfId="2" applyFont="1" applyBorder="1" applyAlignment="1">
      <alignment horizontal="center" vertical="center" wrapText="1"/>
    </xf>
    <xf numFmtId="177" fontId="65" fillId="0" borderId="109" xfId="2" applyNumberFormat="1" applyFont="1" applyBorder="1">
      <alignment vertical="center"/>
    </xf>
    <xf numFmtId="0" fontId="40" fillId="0" borderId="0" xfId="2" applyFont="1">
      <alignment vertical="center"/>
    </xf>
    <xf numFmtId="0" fontId="66" fillId="0" borderId="0" xfId="9" applyFont="1">
      <alignment vertical="center"/>
    </xf>
    <xf numFmtId="0" fontId="66" fillId="0" borderId="0" xfId="9" applyFont="1" applyAlignment="1">
      <alignment horizontal="center" vertical="center" shrinkToFit="1"/>
    </xf>
    <xf numFmtId="179" fontId="66" fillId="0" borderId="0" xfId="8" applyNumberFormat="1" applyFont="1" applyAlignment="1">
      <alignment horizontal="center" vertical="center"/>
    </xf>
    <xf numFmtId="38" fontId="66" fillId="0" borderId="0" xfId="8" applyFont="1">
      <alignment vertical="center"/>
    </xf>
    <xf numFmtId="0" fontId="66" fillId="0" borderId="0" xfId="9" applyFont="1" applyAlignment="1">
      <alignment horizontal="center" vertical="center"/>
    </xf>
    <xf numFmtId="38" fontId="70" fillId="0" borderId="0" xfId="8" applyFont="1" applyAlignment="1">
      <alignment horizontal="right" vertical="center"/>
    </xf>
    <xf numFmtId="0" fontId="69" fillId="0" borderId="18" xfId="9" applyFont="1" applyBorder="1" applyAlignment="1">
      <alignment horizontal="center" vertical="center"/>
    </xf>
    <xf numFmtId="0" fontId="69" fillId="0" borderId="18" xfId="9" applyFont="1" applyBorder="1" applyAlignment="1">
      <alignment horizontal="center" vertical="center" shrinkToFit="1"/>
    </xf>
    <xf numFmtId="38" fontId="69" fillId="0" borderId="0" xfId="8" applyFont="1" applyBorder="1" applyAlignment="1">
      <alignment horizontal="center" vertical="center"/>
    </xf>
    <xf numFmtId="0" fontId="69" fillId="0" borderId="0" xfId="9" applyFont="1">
      <alignment vertical="center"/>
    </xf>
    <xf numFmtId="0" fontId="69" fillId="0" borderId="110" xfId="9" applyFont="1" applyBorder="1" applyAlignment="1">
      <alignment horizontal="center" vertical="center"/>
    </xf>
    <xf numFmtId="0" fontId="69" fillId="0" borderId="110" xfId="9" applyFont="1" applyBorder="1" applyAlignment="1">
      <alignment horizontal="center" vertical="center" shrinkToFit="1"/>
    </xf>
    <xf numFmtId="38" fontId="69" fillId="0" borderId="18" xfId="8" applyFont="1" applyBorder="1" applyAlignment="1">
      <alignment horizontal="center" vertical="center"/>
    </xf>
    <xf numFmtId="0" fontId="69" fillId="0" borderId="91" xfId="9" applyFont="1" applyBorder="1" applyAlignment="1">
      <alignment horizontal="center" vertical="center"/>
    </xf>
    <xf numFmtId="0" fontId="69" fillId="0" borderId="91" xfId="9" applyFont="1" applyBorder="1" applyAlignment="1">
      <alignment horizontal="center" vertical="center" shrinkToFit="1"/>
    </xf>
    <xf numFmtId="38" fontId="69" fillId="0" borderId="91" xfId="8" applyFont="1" applyBorder="1" applyAlignment="1">
      <alignment horizontal="center" vertical="center"/>
    </xf>
    <xf numFmtId="0" fontId="69" fillId="0" borderId="2" xfId="9" applyFont="1" applyBorder="1" applyAlignment="1">
      <alignment horizontal="center" vertical="center" shrinkToFit="1"/>
    </xf>
    <xf numFmtId="38" fontId="69" fillId="0" borderId="2" xfId="8" applyFont="1" applyBorder="1" applyAlignment="1">
      <alignment vertical="center" shrinkToFit="1"/>
    </xf>
    <xf numFmtId="38" fontId="69" fillId="0" borderId="0" xfId="8" applyFont="1" applyBorder="1" applyAlignment="1">
      <alignment vertical="center" shrinkToFit="1"/>
    </xf>
    <xf numFmtId="0" fontId="69" fillId="0" borderId="63" xfId="9" applyFont="1" applyBorder="1" applyAlignment="1">
      <alignment horizontal="center" vertical="center" shrinkToFit="1"/>
    </xf>
    <xf numFmtId="38" fontId="69" fillId="0" borderId="63" xfId="8" applyFont="1" applyBorder="1" applyAlignment="1">
      <alignment vertical="center" shrinkToFit="1"/>
    </xf>
    <xf numFmtId="0" fontId="69" fillId="0" borderId="111" xfId="9" applyFont="1" applyBorder="1" applyAlignment="1">
      <alignment horizontal="center" vertical="center" shrinkToFit="1"/>
    </xf>
    <xf numFmtId="0" fontId="69" fillId="0" borderId="112" xfId="9" applyFont="1" applyBorder="1" applyAlignment="1">
      <alignment horizontal="center" vertical="center" shrinkToFit="1"/>
    </xf>
    <xf numFmtId="38" fontId="69" fillId="0" borderId="63" xfId="8" applyFont="1" applyFill="1" applyBorder="1" applyAlignment="1">
      <alignment vertical="center" shrinkToFit="1"/>
    </xf>
    <xf numFmtId="38" fontId="69" fillId="0" borderId="0" xfId="8" applyFont="1" applyFill="1" applyBorder="1" applyAlignment="1">
      <alignment vertical="center" shrinkToFit="1"/>
    </xf>
    <xf numFmtId="0" fontId="69" fillId="0" borderId="112" xfId="9" applyFont="1" applyBorder="1" applyAlignment="1">
      <alignment vertical="center" shrinkToFit="1"/>
    </xf>
    <xf numFmtId="0" fontId="69" fillId="0" borderId="110" xfId="9" applyFont="1" applyBorder="1" applyAlignment="1">
      <alignment vertical="center" shrinkToFit="1"/>
    </xf>
    <xf numFmtId="0" fontId="70" fillId="0" borderId="110" xfId="9" applyFont="1" applyBorder="1" applyAlignment="1">
      <alignment horizontal="center" vertical="center" shrinkToFit="1"/>
    </xf>
    <xf numFmtId="38" fontId="69" fillId="0" borderId="111" xfId="8" applyFont="1" applyBorder="1" applyAlignment="1">
      <alignment vertical="center" shrinkToFit="1"/>
    </xf>
    <xf numFmtId="38" fontId="69" fillId="0" borderId="112" xfId="8" applyFont="1" applyBorder="1" applyAlignment="1">
      <alignment vertical="center" shrinkToFit="1"/>
    </xf>
    <xf numFmtId="0" fontId="69" fillId="0" borderId="3" xfId="9" applyFont="1" applyBorder="1" applyAlignment="1">
      <alignment horizontal="center" vertical="center" shrinkToFit="1"/>
    </xf>
    <xf numFmtId="38" fontId="69" fillId="0" borderId="3" xfId="8" applyFont="1" applyBorder="1" applyAlignment="1">
      <alignment vertical="center" shrinkToFit="1"/>
    </xf>
    <xf numFmtId="0" fontId="69" fillId="0" borderId="0" xfId="9" applyFont="1" applyAlignment="1">
      <alignment horizontal="center" vertical="center" shrinkToFit="1"/>
    </xf>
    <xf numFmtId="38" fontId="69" fillId="0" borderId="0" xfId="8" applyFont="1">
      <alignment vertical="center"/>
    </xf>
    <xf numFmtId="0" fontId="62" fillId="0" borderId="0" xfId="9" applyFont="1">
      <alignment vertical="center"/>
    </xf>
    <xf numFmtId="0" fontId="3" fillId="0" borderId="0" xfId="2" applyAlignment="1">
      <alignment horizontal="center" vertical="center"/>
    </xf>
    <xf numFmtId="0" fontId="65" fillId="0" borderId="0" xfId="9" applyFont="1">
      <alignment vertical="center"/>
    </xf>
    <xf numFmtId="38" fontId="33" fillId="0" borderId="1" xfId="4" applyFont="1" applyBorder="1" applyAlignment="1">
      <alignment horizontal="center" vertical="center"/>
    </xf>
    <xf numFmtId="38" fontId="54" fillId="0" borderId="0" xfId="4" applyFont="1" applyBorder="1" applyAlignment="1">
      <alignment horizontal="center"/>
    </xf>
    <xf numFmtId="38" fontId="33" fillId="0" borderId="0" xfId="4" applyFont="1" applyAlignment="1">
      <alignment horizontal="center" vertical="center"/>
    </xf>
    <xf numFmtId="38" fontId="33" fillId="0" borderId="114" xfId="4" applyFont="1" applyBorder="1" applyAlignment="1">
      <alignment horizontal="center" vertical="center"/>
    </xf>
    <xf numFmtId="38" fontId="33" fillId="0" borderId="115" xfId="4" applyFont="1" applyBorder="1" applyAlignment="1">
      <alignment horizontal="center" vertical="center"/>
    </xf>
    <xf numFmtId="38" fontId="33" fillId="0" borderId="116" xfId="4" applyFont="1" applyBorder="1" applyAlignment="1">
      <alignment horizontal="center" vertical="center"/>
    </xf>
    <xf numFmtId="38" fontId="33" fillId="0" borderId="117" xfId="4" applyFont="1" applyBorder="1" applyAlignment="1">
      <alignment horizontal="center" vertical="center"/>
    </xf>
    <xf numFmtId="38" fontId="33" fillId="0" borderId="0" xfId="4" applyFont="1" applyBorder="1" applyAlignment="1">
      <alignment horizontal="center" vertical="center"/>
    </xf>
    <xf numFmtId="38" fontId="33" fillId="0" borderId="118" xfId="4" applyFont="1" applyFill="1" applyBorder="1" applyAlignment="1">
      <alignment horizontal="center" vertical="center"/>
    </xf>
    <xf numFmtId="38" fontId="33" fillId="0" borderId="119" xfId="4" applyFont="1" applyBorder="1" applyAlignment="1">
      <alignment horizontal="center" vertical="center"/>
    </xf>
    <xf numFmtId="38" fontId="33" fillId="0" borderId="119" xfId="4" applyFont="1" applyBorder="1" applyAlignment="1">
      <alignment horizontal="right" vertical="center"/>
    </xf>
    <xf numFmtId="38" fontId="33" fillId="0" borderId="120" xfId="4" applyFont="1" applyBorder="1" applyAlignment="1">
      <alignment horizontal="right" vertical="center"/>
    </xf>
    <xf numFmtId="38" fontId="33" fillId="0" borderId="0" xfId="4" applyFont="1" applyBorder="1" applyAlignment="1">
      <alignment vertical="center"/>
    </xf>
    <xf numFmtId="38" fontId="33" fillId="0" borderId="118" xfId="4" applyFont="1" applyBorder="1" applyAlignment="1">
      <alignment horizontal="center" vertical="center"/>
    </xf>
    <xf numFmtId="38" fontId="33" fillId="0" borderId="119" xfId="4" applyFont="1" applyBorder="1" applyAlignment="1">
      <alignment vertical="center"/>
    </xf>
    <xf numFmtId="38" fontId="33" fillId="0" borderId="120" xfId="4" applyFont="1" applyBorder="1" applyAlignment="1">
      <alignment vertical="center"/>
    </xf>
    <xf numFmtId="38" fontId="69" fillId="0" borderId="93" xfId="4" applyFont="1" applyFill="1" applyBorder="1" applyAlignment="1">
      <alignment horizontal="center" vertical="center"/>
    </xf>
    <xf numFmtId="38" fontId="69" fillId="0" borderId="84" xfId="4" applyFont="1" applyFill="1" applyBorder="1" applyAlignment="1">
      <alignment horizontal="center" vertical="center"/>
    </xf>
    <xf numFmtId="38" fontId="69" fillId="0" borderId="121" xfId="4" applyFont="1" applyFill="1" applyBorder="1" applyAlignment="1">
      <alignment horizontal="center" vertical="center"/>
    </xf>
    <xf numFmtId="38" fontId="69" fillId="0" borderId="94" xfId="4" applyFont="1" applyFill="1" applyBorder="1" applyAlignment="1">
      <alignment horizontal="center" vertical="center"/>
    </xf>
    <xf numFmtId="38" fontId="69" fillId="0" borderId="94" xfId="4" applyFont="1" applyFill="1" applyBorder="1" applyAlignment="1">
      <alignment vertical="center" shrinkToFit="1"/>
    </xf>
    <xf numFmtId="38" fontId="69" fillId="0" borderId="122" xfId="4" applyFont="1" applyFill="1" applyBorder="1" applyAlignment="1">
      <alignment vertical="center" shrinkToFit="1"/>
    </xf>
    <xf numFmtId="38" fontId="33" fillId="0" borderId="123" xfId="4" applyFont="1" applyBorder="1" applyAlignment="1">
      <alignment horizontal="center" vertical="center"/>
    </xf>
    <xf numFmtId="38" fontId="33" fillId="0" borderId="16" xfId="4" applyFont="1" applyBorder="1" applyAlignment="1">
      <alignment horizontal="center" vertical="center"/>
    </xf>
    <xf numFmtId="38" fontId="33" fillId="3" borderId="16" xfId="4" applyFont="1" applyFill="1" applyBorder="1" applyAlignment="1">
      <alignment horizontal="center" vertical="center"/>
    </xf>
    <xf numFmtId="38" fontId="33" fillId="0" borderId="16" xfId="4" applyFont="1" applyBorder="1" applyAlignment="1">
      <alignment horizontal="right" vertical="center"/>
    </xf>
    <xf numFmtId="38" fontId="33" fillId="0" borderId="124" xfId="4" applyFont="1" applyBorder="1" applyAlignment="1">
      <alignment horizontal="right" vertical="center"/>
    </xf>
    <xf numFmtId="38" fontId="33" fillId="0" borderId="16" xfId="4" applyFont="1" applyBorder="1" applyAlignment="1">
      <alignment vertical="center"/>
    </xf>
    <xf numFmtId="38" fontId="33" fillId="0" borderId="124" xfId="4" applyFont="1" applyBorder="1" applyAlignment="1">
      <alignment vertical="center"/>
    </xf>
    <xf numFmtId="38" fontId="33" fillId="0" borderId="125" xfId="4" applyFont="1" applyBorder="1" applyAlignment="1">
      <alignment horizontal="center" vertical="center"/>
    </xf>
    <xf numFmtId="38" fontId="33" fillId="0" borderId="17" xfId="4" applyFont="1" applyBorder="1" applyAlignment="1">
      <alignment horizontal="center" vertical="center"/>
    </xf>
    <xf numFmtId="38" fontId="33" fillId="0" borderId="17" xfId="4" applyFont="1" applyBorder="1" applyAlignment="1">
      <alignment horizontal="right" vertical="center"/>
    </xf>
    <xf numFmtId="38" fontId="33" fillId="0" borderId="126" xfId="4" applyFont="1" applyBorder="1" applyAlignment="1">
      <alignment horizontal="right" vertical="center"/>
    </xf>
    <xf numFmtId="38" fontId="54" fillId="0" borderId="0" xfId="4" applyFont="1">
      <alignment vertical="center"/>
    </xf>
    <xf numFmtId="38" fontId="33" fillId="0" borderId="0" xfId="4" applyFont="1">
      <alignment vertical="center"/>
    </xf>
    <xf numFmtId="38" fontId="33" fillId="0" borderId="0" xfId="4" applyFont="1" applyFill="1">
      <alignment vertical="center"/>
    </xf>
    <xf numFmtId="38" fontId="33" fillId="0" borderId="127" xfId="4" applyFont="1" applyBorder="1" applyAlignment="1">
      <alignment horizontal="center" vertical="center"/>
    </xf>
    <xf numFmtId="38" fontId="33" fillId="0" borderId="128" xfId="4" applyFont="1" applyBorder="1" applyAlignment="1">
      <alignment horizontal="center" vertical="center"/>
    </xf>
    <xf numFmtId="38" fontId="33" fillId="0" borderId="128" xfId="4" applyFont="1" applyBorder="1" applyAlignment="1">
      <alignment horizontal="right" vertical="center"/>
    </xf>
    <xf numFmtId="38" fontId="33" fillId="0" borderId="129" xfId="4" applyFont="1" applyBorder="1" applyAlignment="1">
      <alignment horizontal="right" vertical="center"/>
    </xf>
    <xf numFmtId="38" fontId="38" fillId="0" borderId="0" xfId="4" applyFont="1" applyFill="1">
      <alignment vertical="center"/>
    </xf>
    <xf numFmtId="38" fontId="43" fillId="0" borderId="0" xfId="4" applyFont="1" applyFill="1">
      <alignment vertical="center"/>
    </xf>
    <xf numFmtId="38" fontId="43" fillId="0" borderId="0" xfId="4" applyFont="1">
      <alignment vertical="center"/>
    </xf>
    <xf numFmtId="38" fontId="33" fillId="0" borderId="97" xfId="4" applyFont="1" applyBorder="1" applyAlignment="1">
      <alignment horizontal="center" vertical="center"/>
    </xf>
    <xf numFmtId="38" fontId="33" fillId="0" borderId="98" xfId="4" applyFont="1" applyBorder="1" applyAlignment="1">
      <alignment horizontal="center" vertical="center"/>
    </xf>
    <xf numFmtId="38" fontId="33" fillId="0" borderId="23" xfId="4" applyFont="1" applyBorder="1" applyAlignment="1">
      <alignment horizontal="center" vertical="center"/>
    </xf>
    <xf numFmtId="38" fontId="33" fillId="0" borderId="130" xfId="4" applyFont="1" applyBorder="1" applyAlignment="1">
      <alignment horizontal="center" vertical="center"/>
    </xf>
    <xf numFmtId="38" fontId="33" fillId="0" borderId="131" xfId="4" applyFont="1" applyBorder="1" applyAlignment="1">
      <alignment horizontal="center" vertical="center"/>
    </xf>
    <xf numFmtId="38" fontId="33" fillId="0" borderId="132" xfId="4" applyFont="1" applyBorder="1" applyAlignment="1">
      <alignment horizontal="center" vertical="center"/>
    </xf>
    <xf numFmtId="38" fontId="33" fillId="3" borderId="132" xfId="4" applyFont="1" applyFill="1" applyBorder="1" applyAlignment="1">
      <alignment horizontal="center" vertical="center"/>
    </xf>
    <xf numFmtId="38" fontId="33" fillId="0" borderId="132" xfId="4" applyFont="1" applyBorder="1" applyAlignment="1">
      <alignment horizontal="right" vertical="center"/>
    </xf>
    <xf numFmtId="38" fontId="33" fillId="0" borderId="133" xfId="4" applyFont="1" applyBorder="1" applyAlignment="1">
      <alignment horizontal="right" vertical="center"/>
    </xf>
    <xf numFmtId="38" fontId="33" fillId="7" borderId="91" xfId="4" applyFont="1" applyFill="1" applyBorder="1" applyAlignment="1">
      <alignment horizontal="center" vertical="center"/>
    </xf>
    <xf numFmtId="38" fontId="33" fillId="7" borderId="91" xfId="4" applyFont="1" applyFill="1" applyBorder="1" applyAlignment="1">
      <alignment vertical="center" shrinkToFit="1"/>
    </xf>
    <xf numFmtId="38" fontId="33" fillId="7" borderId="1" xfId="4" applyFont="1" applyFill="1" applyBorder="1" applyAlignment="1">
      <alignment horizontal="center" vertical="center"/>
    </xf>
    <xf numFmtId="38" fontId="33" fillId="3" borderId="1" xfId="4" applyFont="1" applyFill="1" applyBorder="1" applyAlignment="1">
      <alignment horizontal="center" vertical="center"/>
    </xf>
    <xf numFmtId="38" fontId="33" fillId="7" borderId="1" xfId="4" applyFont="1" applyFill="1" applyBorder="1" applyAlignment="1">
      <alignment vertical="center" shrinkToFit="1"/>
    </xf>
    <xf numFmtId="38" fontId="33" fillId="0" borderId="1" xfId="4" applyFont="1" applyFill="1" applyBorder="1" applyAlignment="1">
      <alignment horizontal="center" vertical="center"/>
    </xf>
    <xf numFmtId="38" fontId="33" fillId="0" borderId="1" xfId="4" applyFont="1" applyFill="1" applyBorder="1" applyAlignment="1">
      <alignment vertical="center" shrinkToFit="1"/>
    </xf>
    <xf numFmtId="38" fontId="33" fillId="0" borderId="0" xfId="4" applyFont="1" applyFill="1" applyBorder="1" applyAlignment="1">
      <alignment vertical="center" shrinkToFit="1"/>
    </xf>
    <xf numFmtId="38" fontId="33" fillId="7" borderId="123" xfId="4" applyFont="1" applyFill="1" applyBorder="1" applyAlignment="1">
      <alignment horizontal="center" vertical="center"/>
    </xf>
    <xf numFmtId="38" fontId="33" fillId="7" borderId="16" xfId="4" applyFont="1" applyFill="1" applyBorder="1" applyAlignment="1">
      <alignment horizontal="center" vertical="center"/>
    </xf>
    <xf numFmtId="38" fontId="33" fillId="7" borderId="16" xfId="4" applyFont="1" applyFill="1" applyBorder="1" applyAlignment="1">
      <alignment horizontal="right" vertical="center"/>
    </xf>
    <xf numFmtId="38" fontId="33" fillId="7" borderId="124" xfId="4" applyFont="1" applyFill="1" applyBorder="1" applyAlignment="1">
      <alignment horizontal="right" vertical="center"/>
    </xf>
    <xf numFmtId="0" fontId="69" fillId="0" borderId="0" xfId="2" applyFont="1">
      <alignment vertical="center"/>
    </xf>
    <xf numFmtId="38" fontId="33" fillId="0" borderId="119" xfId="4" applyFont="1" applyFill="1" applyBorder="1" applyAlignment="1">
      <alignment horizontal="center" vertical="center"/>
    </xf>
    <xf numFmtId="38" fontId="33" fillId="0" borderId="119" xfId="4" applyFont="1" applyFill="1" applyBorder="1" applyAlignment="1">
      <alignment horizontal="right" vertical="center"/>
    </xf>
    <xf numFmtId="38" fontId="33" fillId="0" borderId="120" xfId="4" applyFont="1" applyFill="1" applyBorder="1" applyAlignment="1">
      <alignment horizontal="right" vertical="center"/>
    </xf>
    <xf numFmtId="38" fontId="38" fillId="0" borderId="0" xfId="4" applyFont="1">
      <alignment vertical="center"/>
    </xf>
    <xf numFmtId="38" fontId="33" fillId="0" borderId="123" xfId="4" applyFont="1" applyFill="1" applyBorder="1" applyAlignment="1">
      <alignment horizontal="center" vertical="center"/>
    </xf>
    <xf numFmtId="38" fontId="33" fillId="0" borderId="16" xfId="4" applyFont="1" applyFill="1" applyBorder="1" applyAlignment="1">
      <alignment horizontal="center" vertical="center"/>
    </xf>
    <xf numFmtId="38" fontId="33" fillId="0" borderId="16" xfId="4" applyFont="1" applyFill="1" applyBorder="1" applyAlignment="1">
      <alignment horizontal="right" vertical="center"/>
    </xf>
    <xf numFmtId="38" fontId="33" fillId="0" borderId="124" xfId="4" applyFont="1" applyFill="1" applyBorder="1" applyAlignment="1">
      <alignment horizontal="right" vertical="center"/>
    </xf>
    <xf numFmtId="38" fontId="33" fillId="0" borderId="16" xfId="4" applyFont="1" applyFill="1" applyBorder="1" applyAlignment="1">
      <alignment vertical="center"/>
    </xf>
    <xf numFmtId="38" fontId="33" fillId="0" borderId="124" xfId="4" applyFont="1" applyFill="1" applyBorder="1" applyAlignment="1">
      <alignment vertical="center"/>
    </xf>
    <xf numFmtId="38" fontId="33" fillId="0" borderId="131" xfId="4" applyFont="1" applyFill="1" applyBorder="1" applyAlignment="1">
      <alignment horizontal="center" vertical="center"/>
    </xf>
    <xf numFmtId="38" fontId="33" fillId="0" borderId="132" xfId="4" applyFont="1" applyFill="1" applyBorder="1" applyAlignment="1">
      <alignment horizontal="center" vertical="center"/>
    </xf>
    <xf numFmtId="38" fontId="33" fillId="0" borderId="132" xfId="4" applyFont="1" applyFill="1" applyBorder="1" applyAlignment="1">
      <alignment vertical="center"/>
    </xf>
    <xf numFmtId="38" fontId="33" fillId="0" borderId="133" xfId="4" applyFont="1" applyFill="1" applyBorder="1" applyAlignment="1">
      <alignment vertical="center"/>
    </xf>
    <xf numFmtId="38" fontId="33" fillId="0" borderId="0" xfId="4" applyFont="1" applyFill="1" applyBorder="1">
      <alignment vertical="center"/>
    </xf>
    <xf numFmtId="38" fontId="33" fillId="0" borderId="132" xfId="4" applyFont="1" applyBorder="1" applyAlignment="1">
      <alignment vertical="center"/>
    </xf>
    <xf numFmtId="38" fontId="33" fillId="0" borderId="133" xfId="4" applyFont="1" applyBorder="1" applyAlignment="1">
      <alignment vertical="center"/>
    </xf>
    <xf numFmtId="38" fontId="33" fillId="0" borderId="1" xfId="4" applyFont="1" applyFill="1" applyBorder="1" applyAlignment="1">
      <alignment vertical="center"/>
    </xf>
    <xf numFmtId="38" fontId="43" fillId="0" borderId="0" xfId="4" applyFont="1" applyFill="1" applyBorder="1">
      <alignment vertical="center"/>
    </xf>
    <xf numFmtId="38" fontId="33" fillId="7" borderId="118" xfId="4" applyFont="1" applyFill="1" applyBorder="1" applyAlignment="1">
      <alignment horizontal="center" vertical="center"/>
    </xf>
    <xf numFmtId="38" fontId="33" fillId="7" borderId="119" xfId="4" applyFont="1" applyFill="1" applyBorder="1" applyAlignment="1">
      <alignment horizontal="center" vertical="center"/>
    </xf>
    <xf numFmtId="38" fontId="33" fillId="7" borderId="119" xfId="4" applyFont="1" applyFill="1" applyBorder="1" applyAlignment="1">
      <alignment vertical="center"/>
    </xf>
    <xf numFmtId="38" fontId="33" fillId="7" borderId="120" xfId="4" applyFont="1" applyFill="1" applyBorder="1" applyAlignment="1">
      <alignment vertical="center"/>
    </xf>
    <xf numFmtId="38" fontId="33" fillId="0" borderId="130" xfId="4" applyFont="1" applyFill="1" applyBorder="1" applyAlignment="1">
      <alignment horizontal="center" vertical="center"/>
    </xf>
    <xf numFmtId="38" fontId="33" fillId="0" borderId="6" xfId="4" applyFont="1" applyFill="1" applyBorder="1" applyAlignment="1">
      <alignment horizontal="center" vertical="center"/>
    </xf>
    <xf numFmtId="38" fontId="33" fillId="7" borderId="16" xfId="4" applyFont="1" applyFill="1" applyBorder="1" applyAlignment="1">
      <alignment vertical="center"/>
    </xf>
    <xf numFmtId="38" fontId="33" fillId="7" borderId="124" xfId="4" applyFont="1" applyFill="1" applyBorder="1" applyAlignment="1">
      <alignment vertical="center"/>
    </xf>
    <xf numFmtId="38" fontId="34" fillId="0" borderId="0" xfId="4" applyFont="1" applyBorder="1" applyAlignment="1">
      <alignment vertical="center"/>
    </xf>
    <xf numFmtId="0" fontId="38" fillId="0" borderId="0" xfId="2" applyFont="1">
      <alignment vertical="center"/>
    </xf>
    <xf numFmtId="38" fontId="33" fillId="0" borderId="52" xfId="4" applyFont="1" applyBorder="1" applyAlignment="1">
      <alignment horizontal="center" vertical="center"/>
    </xf>
    <xf numFmtId="38" fontId="33" fillId="0" borderId="53" xfId="4" applyFont="1" applyFill="1" applyBorder="1" applyAlignment="1">
      <alignment horizontal="center" vertical="center"/>
    </xf>
    <xf numFmtId="38" fontId="33" fillId="0" borderId="53" xfId="4" applyFont="1" applyBorder="1" applyAlignment="1">
      <alignment horizontal="center" vertical="center"/>
    </xf>
    <xf numFmtId="38" fontId="33" fillId="0" borderId="134" xfId="4" applyFont="1" applyBorder="1" applyAlignment="1">
      <alignment horizontal="center" vertical="center"/>
    </xf>
    <xf numFmtId="38" fontId="33" fillId="0" borderId="29" xfId="4" applyFont="1" applyBorder="1" applyAlignment="1">
      <alignment horizontal="center" vertical="center"/>
    </xf>
    <xf numFmtId="38" fontId="33" fillId="0" borderId="17" xfId="4" applyFont="1" applyFill="1" applyBorder="1" applyAlignment="1">
      <alignment horizontal="center" vertical="center"/>
    </xf>
    <xf numFmtId="38" fontId="33" fillId="3" borderId="17" xfId="4" applyFont="1" applyFill="1" applyBorder="1" applyAlignment="1">
      <alignment horizontal="center" vertical="center"/>
    </xf>
    <xf numFmtId="38" fontId="33" fillId="0" borderId="135" xfId="4" applyFont="1" applyBorder="1" applyAlignment="1">
      <alignment horizontal="center" vertical="center"/>
    </xf>
    <xf numFmtId="38" fontId="33" fillId="0" borderId="132" xfId="4" applyFont="1" applyFill="1" applyBorder="1" applyAlignment="1">
      <alignment horizontal="right" vertical="center"/>
    </xf>
    <xf numFmtId="38" fontId="33" fillId="0" borderId="133" xfId="4" applyFont="1" applyFill="1" applyBorder="1" applyAlignment="1">
      <alignment horizontal="right" vertical="center"/>
    </xf>
    <xf numFmtId="38" fontId="33" fillId="0" borderId="0" xfId="4" applyFont="1" applyFill="1" applyBorder="1" applyAlignment="1">
      <alignment horizontal="center" vertical="center"/>
    </xf>
    <xf numFmtId="38" fontId="33" fillId="0" borderId="0" xfId="4" applyFont="1" applyFill="1" applyBorder="1" applyAlignment="1">
      <alignment vertical="center"/>
    </xf>
    <xf numFmtId="0" fontId="33" fillId="0" borderId="123" xfId="2" applyFont="1" applyBorder="1" applyAlignment="1">
      <alignment horizontal="center" vertical="center"/>
    </xf>
    <xf numFmtId="0" fontId="33" fillId="0" borderId="16" xfId="2" applyFont="1" applyBorder="1" applyAlignment="1">
      <alignment horizontal="center" vertical="center"/>
    </xf>
    <xf numFmtId="0" fontId="33" fillId="0" borderId="16" xfId="2" applyFont="1" applyBorder="1">
      <alignment vertical="center"/>
    </xf>
    <xf numFmtId="0" fontId="33" fillId="0" borderId="124" xfId="2" applyFont="1" applyBorder="1">
      <alignment vertical="center"/>
    </xf>
    <xf numFmtId="38" fontId="72" fillId="0" borderId="0" xfId="4" applyFont="1" applyFill="1" applyBorder="1" applyAlignment="1">
      <alignment vertical="center" shrinkToFit="1"/>
    </xf>
    <xf numFmtId="38" fontId="33" fillId="0" borderId="0" xfId="4" applyFont="1" applyFill="1" applyProtection="1">
      <alignment vertical="center"/>
    </xf>
    <xf numFmtId="38" fontId="33" fillId="0" borderId="0" xfId="4" applyFont="1" applyFill="1" applyAlignment="1" applyProtection="1">
      <alignment vertical="center" shrinkToFit="1"/>
    </xf>
    <xf numFmtId="38" fontId="33" fillId="0" borderId="0" xfId="4" applyFont="1" applyFill="1" applyBorder="1" applyAlignment="1" applyProtection="1">
      <alignment vertical="center" shrinkToFit="1"/>
    </xf>
    <xf numFmtId="0" fontId="33" fillId="0" borderId="0" xfId="2" applyFont="1" applyAlignment="1">
      <alignment vertical="center" shrinkToFit="1"/>
    </xf>
    <xf numFmtId="38" fontId="33" fillId="0" borderId="0" xfId="4" applyFont="1" applyFill="1" applyAlignment="1">
      <alignment horizontal="center" vertical="center"/>
    </xf>
    <xf numFmtId="38" fontId="33" fillId="0" borderId="0" xfId="4" applyFont="1" applyAlignment="1">
      <alignment vertical="center" shrinkToFit="1"/>
    </xf>
    <xf numFmtId="38" fontId="33" fillId="0" borderId="0" xfId="4" applyFont="1" applyBorder="1" applyAlignment="1">
      <alignment horizontal="right"/>
    </xf>
    <xf numFmtId="38" fontId="40" fillId="5" borderId="139" xfId="4" applyFont="1" applyFill="1" applyBorder="1">
      <alignment vertical="center"/>
    </xf>
    <xf numFmtId="38" fontId="33" fillId="0" borderId="0" xfId="4" applyFont="1" applyProtection="1">
      <alignment vertical="center"/>
    </xf>
    <xf numFmtId="38" fontId="33" fillId="0" borderId="0" xfId="4" applyFont="1" applyAlignment="1" applyProtection="1">
      <alignment vertical="center" shrinkToFit="1"/>
    </xf>
    <xf numFmtId="38" fontId="33" fillId="0" borderId="100" xfId="4" applyFont="1" applyFill="1" applyBorder="1" applyAlignment="1" applyProtection="1">
      <alignment vertical="center" shrinkToFit="1"/>
    </xf>
    <xf numFmtId="38" fontId="33" fillId="0" borderId="136" xfId="4" applyFont="1" applyFill="1" applyBorder="1" applyAlignment="1" applyProtection="1">
      <alignment vertical="center" shrinkToFit="1"/>
    </xf>
    <xf numFmtId="38" fontId="33" fillId="0" borderId="140" xfId="4" applyFont="1" applyFill="1" applyBorder="1" applyAlignment="1" applyProtection="1">
      <alignment vertical="center" shrinkToFit="1"/>
    </xf>
    <xf numFmtId="38" fontId="33" fillId="0" borderId="85" xfId="4" applyFont="1" applyFill="1" applyBorder="1" applyAlignment="1" applyProtection="1">
      <alignment vertical="center" shrinkToFit="1"/>
    </xf>
    <xf numFmtId="38" fontId="33" fillId="8" borderId="100" xfId="4" applyFont="1" applyFill="1" applyBorder="1" applyAlignment="1" applyProtection="1">
      <alignment vertical="center" shrinkToFit="1"/>
    </xf>
    <xf numFmtId="38" fontId="33" fillId="8" borderId="101" xfId="4" applyFont="1" applyFill="1" applyBorder="1" applyAlignment="1" applyProtection="1">
      <alignment vertical="center" shrinkToFit="1"/>
    </xf>
    <xf numFmtId="38" fontId="33" fillId="0" borderId="95" xfId="4" applyFont="1" applyFill="1" applyBorder="1" applyAlignment="1" applyProtection="1">
      <alignment vertical="center" shrinkToFit="1"/>
    </xf>
    <xf numFmtId="38" fontId="40" fillId="5" borderId="145" xfId="4" applyFont="1" applyFill="1" applyBorder="1">
      <alignment vertical="center"/>
    </xf>
    <xf numFmtId="38" fontId="33" fillId="0" borderId="0" xfId="4" applyFont="1" applyAlignment="1">
      <alignment horizontal="center" vertical="center" shrinkToFit="1"/>
    </xf>
    <xf numFmtId="38" fontId="33" fillId="0" borderId="146" xfId="4" applyFont="1" applyBorder="1" applyAlignment="1" applyProtection="1">
      <alignment vertical="center"/>
      <protection locked="0"/>
    </xf>
    <xf numFmtId="0" fontId="33" fillId="0" borderId="0" xfId="2" applyFont="1" applyAlignment="1">
      <alignment horizontal="center" vertical="center" shrinkToFit="1"/>
    </xf>
    <xf numFmtId="38" fontId="33" fillId="0" borderId="105" xfId="4" applyFont="1" applyFill="1" applyBorder="1" applyAlignment="1" applyProtection="1">
      <alignment horizontal="center" vertical="center" shrinkToFit="1"/>
    </xf>
    <xf numFmtId="38" fontId="33" fillId="0" borderId="99" xfId="4" applyFont="1" applyFill="1" applyBorder="1" applyAlignment="1" applyProtection="1">
      <alignment vertical="center" shrinkToFit="1"/>
    </xf>
    <xf numFmtId="38" fontId="33" fillId="0" borderId="4" xfId="4" applyFont="1" applyFill="1" applyBorder="1" applyAlignment="1" applyProtection="1">
      <alignment vertical="center" shrinkToFit="1"/>
    </xf>
    <xf numFmtId="38" fontId="33" fillId="0" borderId="110" xfId="4" applyFont="1" applyFill="1" applyBorder="1" applyAlignment="1" applyProtection="1">
      <alignment vertical="center" shrinkToFit="1"/>
    </xf>
    <xf numFmtId="38" fontId="33" fillId="0" borderId="5" xfId="4" applyFont="1" applyFill="1" applyBorder="1" applyAlignment="1" applyProtection="1">
      <alignment vertical="center" shrinkToFit="1"/>
    </xf>
    <xf numFmtId="38" fontId="33" fillId="8" borderId="99" xfId="4" applyFont="1" applyFill="1" applyBorder="1" applyAlignment="1" applyProtection="1">
      <alignment horizontal="center" vertical="center" shrinkToFit="1"/>
    </xf>
    <xf numFmtId="38" fontId="33" fillId="8" borderId="102" xfId="4" applyFont="1" applyFill="1" applyBorder="1" applyAlignment="1" applyProtection="1">
      <alignment horizontal="center" vertical="center" shrinkToFit="1"/>
    </xf>
    <xf numFmtId="38" fontId="33" fillId="0" borderId="105" xfId="4" applyFont="1" applyFill="1" applyBorder="1" applyAlignment="1" applyProtection="1">
      <alignment vertical="center" shrinkToFit="1"/>
    </xf>
    <xf numFmtId="38" fontId="33" fillId="0" borderId="5" xfId="4" applyFont="1" applyFill="1" applyBorder="1" applyAlignment="1" applyProtection="1">
      <alignment horizontal="center" vertical="center" wrapText="1" shrinkToFit="1"/>
    </xf>
    <xf numFmtId="38" fontId="33" fillId="0" borderId="4" xfId="4" applyFont="1" applyFill="1" applyBorder="1" applyAlignment="1" applyProtection="1">
      <alignment horizontal="center" vertical="center" wrapText="1" shrinkToFit="1"/>
    </xf>
    <xf numFmtId="38" fontId="33" fillId="0" borderId="151" xfId="4" applyFont="1" applyBorder="1" applyAlignment="1" applyProtection="1">
      <alignment horizontal="center" vertical="center" shrinkToFit="1"/>
    </xf>
    <xf numFmtId="38" fontId="33" fillId="0" borderId="152" xfId="4" applyFont="1" applyBorder="1" applyAlignment="1" applyProtection="1">
      <alignment horizontal="center" vertical="center" shrinkToFit="1"/>
    </xf>
    <xf numFmtId="38" fontId="75" fillId="4" borderId="147" xfId="4" applyFont="1" applyFill="1" applyBorder="1" applyAlignment="1" applyProtection="1">
      <alignment vertical="center" shrinkToFit="1"/>
      <protection locked="0"/>
    </xf>
    <xf numFmtId="38" fontId="74" fillId="2" borderId="147" xfId="4" applyFont="1" applyFill="1" applyBorder="1" applyAlignment="1" applyProtection="1">
      <alignment horizontal="left" vertical="center" shrinkToFit="1"/>
    </xf>
    <xf numFmtId="38" fontId="74" fillId="2" borderId="148" xfId="4" applyFont="1" applyFill="1" applyBorder="1" applyAlignment="1" applyProtection="1">
      <alignment horizontal="left" vertical="center" shrinkToFit="1"/>
    </xf>
    <xf numFmtId="38" fontId="75" fillId="4" borderId="35" xfId="4" applyFont="1" applyFill="1" applyBorder="1" applyAlignment="1" applyProtection="1">
      <alignment vertical="center" shrinkToFit="1"/>
      <protection locked="0"/>
    </xf>
    <xf numFmtId="38" fontId="74" fillId="2" borderId="35" xfId="4" applyFont="1" applyFill="1" applyBorder="1" applyAlignment="1" applyProtection="1">
      <alignment horizontal="left" vertical="center" shrinkToFit="1"/>
    </xf>
    <xf numFmtId="38" fontId="74" fillId="2" borderId="30" xfId="4" applyFont="1" applyFill="1" applyBorder="1" applyAlignment="1" applyProtection="1">
      <alignment horizontal="left" vertical="center" shrinkToFit="1"/>
    </xf>
    <xf numFmtId="38" fontId="33" fillId="9" borderId="34" xfId="4" applyFont="1" applyFill="1" applyBorder="1" applyAlignment="1">
      <alignment vertical="center" textRotation="255" shrinkToFit="1"/>
    </xf>
    <xf numFmtId="38" fontId="33" fillId="0" borderId="47" xfId="4" applyFont="1" applyBorder="1">
      <alignment vertical="center"/>
    </xf>
    <xf numFmtId="38" fontId="33" fillId="5" borderId="140" xfId="4" applyFont="1" applyFill="1" applyBorder="1" applyAlignment="1" applyProtection="1">
      <alignment horizontal="center" vertical="center"/>
    </xf>
    <xf numFmtId="38" fontId="33" fillId="0" borderId="0" xfId="4" applyFont="1" applyFill="1" applyBorder="1" applyAlignment="1" applyProtection="1">
      <alignment horizontal="center" vertical="center" shrinkToFit="1"/>
    </xf>
    <xf numFmtId="38" fontId="33" fillId="8" borderId="99" xfId="4" applyFont="1" applyFill="1" applyBorder="1" applyAlignment="1" applyProtection="1">
      <alignment vertical="center" shrinkToFit="1"/>
    </xf>
    <xf numFmtId="38" fontId="33" fillId="8" borderId="102" xfId="4" applyFont="1" applyFill="1" applyBorder="1" applyAlignment="1" applyProtection="1">
      <alignment vertical="center" shrinkToFit="1"/>
    </xf>
    <xf numFmtId="38" fontId="33" fillId="0" borderId="5" xfId="4" applyFont="1" applyBorder="1" applyAlignment="1" applyProtection="1">
      <alignment vertical="center" shrinkToFit="1"/>
    </xf>
    <xf numFmtId="38" fontId="33" fillId="0" borderId="18" xfId="4" applyFont="1" applyBorder="1" applyProtection="1">
      <alignment vertical="center"/>
    </xf>
    <xf numFmtId="0" fontId="33" fillId="0" borderId="18" xfId="2" applyFont="1" applyBorder="1" applyAlignment="1">
      <alignment horizontal="center" vertical="center" wrapText="1"/>
    </xf>
    <xf numFmtId="38" fontId="33" fillId="5" borderId="170" xfId="4" applyFont="1" applyFill="1" applyBorder="1" applyAlignment="1" applyProtection="1">
      <alignment horizontal="center" vertical="center"/>
      <protection locked="0"/>
    </xf>
    <xf numFmtId="38" fontId="33" fillId="5" borderId="89" xfId="4" applyFont="1" applyFill="1" applyBorder="1" applyAlignment="1" applyProtection="1">
      <alignment vertical="center" wrapText="1"/>
    </xf>
    <xf numFmtId="38" fontId="33" fillId="5" borderId="166" xfId="4" applyFont="1" applyFill="1" applyBorder="1" applyAlignment="1" applyProtection="1">
      <alignment vertical="center"/>
      <protection locked="0"/>
    </xf>
    <xf numFmtId="38" fontId="33" fillId="5" borderId="171" xfId="4" applyFont="1" applyFill="1" applyBorder="1" applyAlignment="1" applyProtection="1">
      <alignment vertical="center"/>
      <protection locked="0"/>
    </xf>
    <xf numFmtId="38" fontId="33" fillId="5" borderId="172" xfId="4" applyFont="1" applyFill="1" applyBorder="1" applyAlignment="1" applyProtection="1">
      <alignment horizontal="center" vertical="center"/>
    </xf>
    <xf numFmtId="38" fontId="33" fillId="0" borderId="96" xfId="4" applyFont="1" applyFill="1" applyBorder="1" applyAlignment="1" applyProtection="1">
      <alignment horizontal="center" vertical="center" shrinkToFit="1"/>
    </xf>
    <xf numFmtId="38" fontId="33" fillId="0" borderId="175" xfId="4" applyFont="1" applyFill="1" applyBorder="1" applyAlignment="1" applyProtection="1">
      <alignment vertical="center" shrinkToFit="1"/>
    </xf>
    <xf numFmtId="38" fontId="33" fillId="0" borderId="141" xfId="4" applyFont="1" applyFill="1" applyBorder="1" applyAlignment="1" applyProtection="1">
      <alignment vertical="center" shrinkToFit="1"/>
    </xf>
    <xf numFmtId="38" fontId="33" fillId="0" borderId="176" xfId="4" applyFont="1" applyFill="1" applyBorder="1" applyAlignment="1" applyProtection="1">
      <alignment horizontal="center" vertical="center" shrinkToFit="1"/>
    </xf>
    <xf numFmtId="38" fontId="33" fillId="0" borderId="142" xfId="4" applyFont="1" applyFill="1" applyBorder="1" applyAlignment="1" applyProtection="1">
      <alignment horizontal="center" vertical="center" shrinkToFit="1"/>
    </xf>
    <xf numFmtId="38" fontId="33" fillId="8" borderId="175" xfId="4" applyFont="1" applyFill="1" applyBorder="1" applyAlignment="1" applyProtection="1">
      <alignment horizontal="center" vertical="center" shrinkToFit="1"/>
    </xf>
    <xf numFmtId="38" fontId="33" fillId="8" borderId="177" xfId="4" applyFont="1" applyFill="1" applyBorder="1" applyAlignment="1" applyProtection="1">
      <alignment horizontal="center" vertical="center" shrinkToFit="1"/>
    </xf>
    <xf numFmtId="38" fontId="33" fillId="0" borderId="96" xfId="4" applyFont="1" applyFill="1" applyBorder="1" applyAlignment="1" applyProtection="1">
      <alignment vertical="center" shrinkToFit="1"/>
    </xf>
    <xf numFmtId="38" fontId="33" fillId="0" borderId="5" xfId="4" applyFont="1" applyBorder="1" applyAlignment="1">
      <alignment vertical="center" shrinkToFit="1"/>
    </xf>
    <xf numFmtId="38" fontId="33" fillId="0" borderId="91" xfId="4" applyFont="1" applyBorder="1" applyProtection="1">
      <alignment vertical="center"/>
    </xf>
    <xf numFmtId="0" fontId="33" fillId="0" borderId="91" xfId="2" applyFont="1" applyBorder="1" applyAlignment="1">
      <alignment vertical="center" wrapText="1"/>
    </xf>
    <xf numFmtId="0" fontId="33" fillId="0" borderId="91" xfId="2" applyFont="1" applyBorder="1" applyAlignment="1">
      <alignment horizontal="center" vertical="center" wrapText="1"/>
    </xf>
    <xf numFmtId="38" fontId="54" fillId="2" borderId="118" xfId="4" applyFont="1" applyFill="1" applyBorder="1" applyAlignment="1" applyProtection="1">
      <alignment horizontal="center" vertical="center" wrapText="1"/>
      <protection locked="0"/>
    </xf>
    <xf numFmtId="38" fontId="39" fillId="0" borderId="120" xfId="4" applyFont="1" applyBorder="1" applyAlignment="1" applyProtection="1">
      <alignment vertical="center" shrinkToFit="1"/>
      <protection locked="0"/>
    </xf>
    <xf numFmtId="38" fontId="54" fillId="2" borderId="181" xfId="4" applyFont="1" applyFill="1" applyBorder="1" applyAlignment="1" applyProtection="1">
      <alignment horizontal="center" vertical="center" wrapText="1"/>
      <protection locked="0"/>
    </xf>
    <xf numFmtId="38" fontId="54" fillId="11" borderId="120" xfId="4" applyFont="1" applyFill="1" applyBorder="1" applyAlignment="1" applyProtection="1">
      <alignment horizontal="center" vertical="center" wrapText="1"/>
    </xf>
    <xf numFmtId="178" fontId="33" fillId="2" borderId="64" xfId="4" applyNumberFormat="1" applyFont="1" applyFill="1" applyBorder="1" applyAlignment="1" applyProtection="1">
      <alignment horizontal="center" vertical="center" shrinkToFit="1"/>
      <protection locked="0"/>
    </xf>
    <xf numFmtId="38" fontId="33" fillId="0" borderId="0" xfId="4" applyFont="1" applyAlignment="1" applyProtection="1">
      <alignment vertical="center"/>
    </xf>
    <xf numFmtId="38" fontId="33" fillId="0" borderId="127" xfId="4" applyFont="1" applyBorder="1" applyAlignment="1" applyProtection="1">
      <alignment vertical="center" shrinkToFit="1"/>
    </xf>
    <xf numFmtId="0" fontId="33" fillId="3" borderId="36" xfId="4" applyNumberFormat="1" applyFont="1" applyFill="1" applyBorder="1" applyAlignment="1" applyProtection="1">
      <alignment vertical="center" wrapText="1"/>
    </xf>
    <xf numFmtId="38" fontId="33" fillId="0" borderId="184" xfId="4" applyFont="1" applyBorder="1" applyAlignment="1" applyProtection="1">
      <alignment vertical="center" shrinkToFit="1"/>
    </xf>
    <xf numFmtId="38" fontId="33" fillId="0" borderId="129" xfId="4" applyFont="1" applyBorder="1" applyAlignment="1" applyProtection="1">
      <alignment vertical="center" shrinkToFit="1"/>
    </xf>
    <xf numFmtId="38" fontId="33" fillId="0" borderId="104" xfId="4" applyFont="1" applyFill="1" applyBorder="1" applyAlignment="1" applyProtection="1">
      <alignment vertical="center" shrinkToFit="1"/>
    </xf>
    <xf numFmtId="38" fontId="33" fillId="0" borderId="33" xfId="4" applyFont="1" applyFill="1" applyBorder="1" applyAlignment="1" applyProtection="1">
      <alignment vertical="center" shrinkToFit="1"/>
    </xf>
    <xf numFmtId="0" fontId="33" fillId="3" borderId="185" xfId="4" applyNumberFormat="1" applyFont="1" applyFill="1" applyBorder="1" applyAlignment="1" applyProtection="1">
      <alignment vertical="center" wrapText="1"/>
    </xf>
    <xf numFmtId="38" fontId="33" fillId="0" borderId="185" xfId="4" applyFont="1" applyFill="1" applyBorder="1" applyAlignment="1" applyProtection="1">
      <alignment horizontal="right" vertical="center" shrinkToFit="1"/>
    </xf>
    <xf numFmtId="38" fontId="33" fillId="0" borderId="158" xfId="4" applyFont="1" applyFill="1" applyBorder="1" applyAlignment="1" applyProtection="1">
      <alignment horizontal="right" vertical="center" shrinkToFit="1"/>
    </xf>
    <xf numFmtId="38" fontId="33" fillId="8" borderId="186" xfId="4" applyFont="1" applyFill="1" applyBorder="1" applyAlignment="1" applyProtection="1">
      <alignment vertical="center" shrinkToFit="1"/>
    </xf>
    <xf numFmtId="38" fontId="33" fillId="8" borderId="187" xfId="4" applyFont="1" applyFill="1" applyBorder="1" applyAlignment="1" applyProtection="1">
      <alignment vertical="center" shrinkToFit="1"/>
    </xf>
    <xf numFmtId="38" fontId="33" fillId="0" borderId="188" xfId="4" applyFont="1" applyFill="1" applyBorder="1" applyAlignment="1" applyProtection="1">
      <alignment vertical="center" shrinkToFit="1"/>
    </xf>
    <xf numFmtId="0" fontId="33" fillId="3" borderId="163" xfId="4" applyNumberFormat="1" applyFont="1" applyFill="1" applyBorder="1" applyAlignment="1" applyProtection="1">
      <alignment vertical="center" wrapText="1"/>
    </xf>
    <xf numFmtId="0" fontId="33" fillId="0" borderId="0" xfId="2" applyFont="1" applyAlignment="1">
      <alignment horizontal="right" vertical="center" shrinkToFit="1"/>
    </xf>
    <xf numFmtId="38" fontId="54" fillId="2" borderId="123" xfId="4" applyFont="1" applyFill="1" applyBorder="1" applyAlignment="1" applyProtection="1">
      <alignment horizontal="center" vertical="center" wrapText="1"/>
      <protection locked="0"/>
    </xf>
    <xf numFmtId="38" fontId="39" fillId="0" borderId="124" xfId="4" applyFont="1" applyBorder="1" applyAlignment="1" applyProtection="1">
      <alignment vertical="center" shrinkToFit="1"/>
      <protection locked="0"/>
    </xf>
    <xf numFmtId="38" fontId="54" fillId="2" borderId="149" xfId="4" applyFont="1" applyFill="1" applyBorder="1" applyAlignment="1" applyProtection="1">
      <alignment horizontal="center" vertical="center" wrapText="1"/>
      <protection locked="0"/>
    </xf>
    <xf numFmtId="38" fontId="54" fillId="11" borderId="124" xfId="4" applyFont="1" applyFill="1" applyBorder="1" applyAlignment="1" applyProtection="1">
      <alignment horizontal="center" vertical="center" wrapText="1"/>
    </xf>
    <xf numFmtId="38" fontId="33" fillId="0" borderId="123" xfId="4" applyFont="1" applyBorder="1" applyAlignment="1" applyProtection="1">
      <alignment vertical="center" shrinkToFit="1"/>
    </xf>
    <xf numFmtId="0" fontId="33" fillId="3" borderId="37" xfId="4" applyNumberFormat="1" applyFont="1" applyFill="1" applyBorder="1" applyAlignment="1" applyProtection="1">
      <alignment vertical="center" wrapText="1"/>
    </xf>
    <xf numFmtId="38" fontId="33" fillId="0" borderId="27" xfId="4" applyFont="1" applyBorder="1" applyAlignment="1" applyProtection="1">
      <alignment vertical="center" shrinkToFit="1"/>
    </xf>
    <xf numFmtId="38" fontId="33" fillId="0" borderId="124" xfId="4" applyFont="1" applyBorder="1" applyAlignment="1" applyProtection="1">
      <alignment vertical="center" shrinkToFit="1"/>
    </xf>
    <xf numFmtId="38" fontId="33" fillId="0" borderId="107" xfId="4" applyFont="1" applyFill="1" applyBorder="1" applyAlignment="1" applyProtection="1">
      <alignment vertical="center" shrinkToFit="1"/>
    </xf>
    <xf numFmtId="38" fontId="33" fillId="0" borderId="0" xfId="4" applyFont="1" applyBorder="1" applyAlignment="1" applyProtection="1">
      <alignment vertical="center" shrinkToFit="1"/>
    </xf>
    <xf numFmtId="0" fontId="33" fillId="3" borderId="63" xfId="4" applyNumberFormat="1" applyFont="1" applyFill="1" applyBorder="1" applyAlignment="1" applyProtection="1">
      <alignment vertical="center" wrapText="1"/>
    </xf>
    <xf numFmtId="38" fontId="33" fillId="0" borderId="63" xfId="4" applyFont="1" applyFill="1" applyBorder="1" applyAlignment="1" applyProtection="1">
      <alignment horizontal="right" vertical="center" shrinkToFit="1"/>
    </xf>
    <xf numFmtId="38" fontId="33" fillId="0" borderId="190" xfId="4" applyFont="1" applyFill="1" applyBorder="1" applyAlignment="1" applyProtection="1">
      <alignment horizontal="right" vertical="center" shrinkToFit="1"/>
    </xf>
    <xf numFmtId="38" fontId="33" fillId="8" borderId="193" xfId="4" applyFont="1" applyFill="1" applyBorder="1" applyAlignment="1" applyProtection="1">
      <alignment vertical="center" shrinkToFit="1"/>
    </xf>
    <xf numFmtId="38" fontId="33" fillId="8" borderId="194" xfId="4" applyFont="1" applyFill="1" applyBorder="1" applyAlignment="1" applyProtection="1">
      <alignment vertical="center" shrinkToFit="1"/>
    </xf>
    <xf numFmtId="38" fontId="33" fillId="0" borderId="195" xfId="4" applyFont="1" applyFill="1" applyBorder="1" applyAlignment="1" applyProtection="1">
      <alignment vertical="center" shrinkToFit="1"/>
    </xf>
    <xf numFmtId="0" fontId="33" fillId="3" borderId="27" xfId="4" applyNumberFormat="1" applyFont="1" applyFill="1" applyBorder="1" applyAlignment="1" applyProtection="1">
      <alignment vertical="center" wrapText="1"/>
    </xf>
    <xf numFmtId="0" fontId="54" fillId="0" borderId="0" xfId="2" applyFont="1" applyAlignment="1">
      <alignment horizontal="center" vertical="center" shrinkToFit="1"/>
    </xf>
    <xf numFmtId="38" fontId="33" fillId="0" borderId="0" xfId="4" applyFont="1" applyAlignment="1">
      <alignment horizontal="right" vertical="center" shrinkToFit="1"/>
    </xf>
    <xf numFmtId="38" fontId="54" fillId="2" borderId="196" xfId="4" applyFont="1" applyFill="1" applyBorder="1" applyAlignment="1" applyProtection="1">
      <alignment horizontal="center" vertical="center" wrapText="1"/>
      <protection locked="0"/>
    </xf>
    <xf numFmtId="38" fontId="33" fillId="0" borderId="0" xfId="4" applyFont="1" applyAlignment="1" applyProtection="1">
      <alignment horizontal="right" vertical="center"/>
    </xf>
    <xf numFmtId="38" fontId="33" fillId="0" borderId="1" xfId="4" applyFont="1" applyBorder="1" applyAlignment="1" applyProtection="1">
      <alignment horizontal="center" vertical="center" shrinkToFit="1"/>
    </xf>
    <xf numFmtId="38" fontId="33" fillId="0" borderId="105" xfId="4" applyFont="1" applyBorder="1" applyAlignment="1" applyProtection="1">
      <alignment vertical="center" shrinkToFit="1"/>
    </xf>
    <xf numFmtId="178" fontId="33" fillId="0" borderId="64" xfId="4" applyNumberFormat="1" applyFont="1" applyFill="1" applyBorder="1" applyAlignment="1" applyProtection="1">
      <alignment horizontal="center" vertical="center" shrinkToFit="1"/>
      <protection locked="0"/>
    </xf>
    <xf numFmtId="178" fontId="33" fillId="0" borderId="109" xfId="4" applyNumberFormat="1" applyFont="1" applyFill="1" applyBorder="1" applyAlignment="1" applyProtection="1">
      <alignment horizontal="center" vertical="center" shrinkToFit="1"/>
      <protection locked="0"/>
    </xf>
    <xf numFmtId="178" fontId="33" fillId="0" borderId="1" xfId="4" applyNumberFormat="1" applyFont="1" applyBorder="1" applyAlignment="1" applyProtection="1">
      <alignment horizontal="right" vertical="center" shrinkToFit="1"/>
    </xf>
    <xf numFmtId="38" fontId="33" fillId="0" borderId="105" xfId="4" applyFont="1" applyFill="1" applyBorder="1" applyAlignment="1" applyProtection="1">
      <alignment horizontal="right" vertical="center" shrinkToFit="1"/>
    </xf>
    <xf numFmtId="38" fontId="33" fillId="0" borderId="87" xfId="4" applyFont="1" applyFill="1" applyBorder="1" applyAlignment="1" applyProtection="1">
      <alignment vertical="center" shrinkToFit="1"/>
    </xf>
    <xf numFmtId="38" fontId="33" fillId="0" borderId="0" xfId="4" applyFont="1" applyFill="1" applyBorder="1" applyAlignment="1" applyProtection="1">
      <alignment horizontal="right" vertical="center" shrinkToFit="1"/>
    </xf>
    <xf numFmtId="38" fontId="54" fillId="11" borderId="149" xfId="4" applyFont="1" applyFill="1" applyBorder="1" applyAlignment="1" applyProtection="1">
      <alignment horizontal="center" vertical="center" wrapText="1"/>
    </xf>
    <xf numFmtId="38" fontId="54" fillId="2" borderId="131" xfId="4" applyFont="1" applyFill="1" applyBorder="1" applyAlignment="1" applyProtection="1">
      <alignment horizontal="center" vertical="center" wrapText="1"/>
      <protection locked="0"/>
    </xf>
    <xf numFmtId="38" fontId="39" fillId="0" borderId="133" xfId="4" applyFont="1" applyBorder="1" applyAlignment="1" applyProtection="1">
      <alignment vertical="center" shrinkToFit="1"/>
      <protection locked="0"/>
    </xf>
    <xf numFmtId="38" fontId="54" fillId="11" borderId="161" xfId="4" applyFont="1" applyFill="1" applyBorder="1" applyAlignment="1" applyProtection="1">
      <alignment horizontal="center" vertical="center" wrapText="1"/>
    </xf>
    <xf numFmtId="38" fontId="54" fillId="11" borderId="133" xfId="4" applyFont="1" applyFill="1" applyBorder="1" applyAlignment="1" applyProtection="1">
      <alignment horizontal="center" vertical="center" wrapText="1"/>
    </xf>
    <xf numFmtId="38" fontId="33" fillId="0" borderId="131" xfId="4" applyFont="1" applyBorder="1" applyAlignment="1" applyProtection="1">
      <alignment vertical="center" shrinkToFit="1"/>
    </xf>
    <xf numFmtId="0" fontId="33" fillId="3" borderId="202" xfId="4" applyNumberFormat="1" applyFont="1" applyFill="1" applyBorder="1" applyAlignment="1" applyProtection="1">
      <alignment vertical="center" wrapText="1"/>
    </xf>
    <xf numFmtId="38" fontId="33" fillId="0" borderId="203" xfId="4" applyFont="1" applyBorder="1" applyAlignment="1" applyProtection="1">
      <alignment vertical="center" shrinkToFit="1"/>
    </xf>
    <xf numFmtId="38" fontId="33" fillId="0" borderId="133" xfId="4" applyFont="1" applyBorder="1" applyAlignment="1" applyProtection="1">
      <alignment vertical="center" shrinkToFit="1"/>
    </xf>
    <xf numFmtId="38" fontId="33" fillId="0" borderId="34" xfId="4" applyFont="1" applyFill="1" applyBorder="1" applyAlignment="1" applyProtection="1">
      <alignment vertical="center" shrinkToFit="1"/>
    </xf>
    <xf numFmtId="0" fontId="33" fillId="3" borderId="204" xfId="4" applyNumberFormat="1" applyFont="1" applyFill="1" applyBorder="1" applyAlignment="1" applyProtection="1">
      <alignment vertical="center" wrapText="1"/>
    </xf>
    <xf numFmtId="38" fontId="33" fillId="0" borderId="204" xfId="4" applyFont="1" applyFill="1" applyBorder="1" applyAlignment="1" applyProtection="1">
      <alignment horizontal="right" vertical="center" shrinkToFit="1"/>
    </xf>
    <xf numFmtId="38" fontId="33" fillId="0" borderId="159" xfId="4" applyFont="1" applyFill="1" applyBorder="1" applyAlignment="1" applyProtection="1">
      <alignment horizontal="right" vertical="center" shrinkToFit="1"/>
    </xf>
    <xf numFmtId="38" fontId="33" fillId="8" borderId="205" xfId="4" applyFont="1" applyFill="1" applyBorder="1" applyAlignment="1" applyProtection="1">
      <alignment vertical="center" shrinkToFit="1"/>
    </xf>
    <xf numFmtId="38" fontId="33" fillId="8" borderId="206" xfId="4" applyFont="1" applyFill="1" applyBorder="1" applyAlignment="1" applyProtection="1">
      <alignment vertical="center" shrinkToFit="1"/>
    </xf>
    <xf numFmtId="38" fontId="33" fillId="0" borderId="207" xfId="4" applyFont="1" applyFill="1" applyBorder="1" applyAlignment="1" applyProtection="1">
      <alignment vertical="center" shrinkToFit="1"/>
    </xf>
    <xf numFmtId="0" fontId="33" fillId="3" borderId="203" xfId="4" applyNumberFormat="1" applyFont="1" applyFill="1" applyBorder="1" applyAlignment="1" applyProtection="1">
      <alignment vertical="center" wrapText="1"/>
    </xf>
    <xf numFmtId="38" fontId="33" fillId="0" borderId="0" xfId="4" applyFont="1" applyAlignment="1">
      <alignment horizontal="right" vertical="center"/>
    </xf>
    <xf numFmtId="49" fontId="69" fillId="0" borderId="0" xfId="2" applyNumberFormat="1" applyFont="1" applyAlignment="1">
      <alignment horizontal="center" vertical="center" wrapText="1"/>
    </xf>
    <xf numFmtId="38" fontId="33" fillId="0" borderId="96" xfId="4" applyFont="1" applyBorder="1" applyAlignment="1" applyProtection="1">
      <alignment vertical="center" shrinkToFit="1"/>
    </xf>
    <xf numFmtId="38" fontId="33" fillId="0" borderId="51" xfId="4" applyFont="1" applyFill="1" applyBorder="1" applyAlignment="1" applyProtection="1"/>
    <xf numFmtId="38" fontId="38" fillId="0" borderId="51" xfId="4" applyFont="1" applyFill="1" applyBorder="1" applyAlignment="1" applyProtection="1">
      <alignment vertical="center"/>
      <protection locked="0"/>
    </xf>
    <xf numFmtId="38" fontId="33" fillId="0" borderId="0" xfId="4" applyFont="1" applyFill="1" applyAlignment="1" applyProtection="1">
      <alignment horizontal="center" vertical="center" shrinkToFit="1"/>
    </xf>
    <xf numFmtId="38" fontId="33" fillId="0" borderId="52" xfId="4" applyFont="1" applyFill="1" applyBorder="1" applyAlignment="1" applyProtection="1">
      <alignment vertical="center" shrinkToFit="1"/>
    </xf>
    <xf numFmtId="38" fontId="33" fillId="0" borderId="53" xfId="4" applyFont="1" applyFill="1" applyBorder="1" applyAlignment="1" applyProtection="1">
      <alignment vertical="center" shrinkToFit="1"/>
    </xf>
    <xf numFmtId="38" fontId="33" fillId="0" borderId="134" xfId="4" applyFont="1" applyBorder="1" applyAlignment="1" applyProtection="1">
      <alignment horizontal="center" vertical="center" shrinkToFit="1"/>
    </xf>
    <xf numFmtId="38" fontId="33" fillId="0" borderId="208" xfId="4" applyFont="1" applyBorder="1" applyAlignment="1" applyProtection="1">
      <alignment horizontal="center" vertical="center" shrinkToFit="1"/>
    </xf>
    <xf numFmtId="38" fontId="33" fillId="0" borderId="163" xfId="4" applyFont="1" applyFill="1" applyBorder="1" applyAlignment="1" applyProtection="1">
      <alignment vertical="center" shrinkToFit="1"/>
    </xf>
    <xf numFmtId="38" fontId="33" fillId="0" borderId="120" xfId="4" applyFont="1" applyFill="1" applyBorder="1" applyAlignment="1" applyProtection="1">
      <alignment vertical="center" shrinkToFit="1"/>
    </xf>
    <xf numFmtId="0" fontId="33" fillId="3" borderId="111" xfId="4" applyNumberFormat="1" applyFont="1" applyFill="1" applyBorder="1" applyAlignment="1" applyProtection="1">
      <alignment vertical="center" wrapText="1"/>
    </xf>
    <xf numFmtId="38" fontId="33" fillId="0" borderId="209" xfId="4" applyFont="1" applyFill="1" applyBorder="1" applyAlignment="1" applyProtection="1">
      <alignment vertical="center" shrinkToFit="1"/>
    </xf>
    <xf numFmtId="0" fontId="33" fillId="3" borderId="118" xfId="4" applyNumberFormat="1" applyFont="1" applyFill="1" applyBorder="1" applyAlignment="1" applyProtection="1">
      <alignment vertical="center" wrapText="1"/>
    </xf>
    <xf numFmtId="38" fontId="33" fillId="0" borderId="0" xfId="4" applyFont="1" applyFill="1" applyBorder="1" applyAlignment="1" applyProtection="1"/>
    <xf numFmtId="38" fontId="33" fillId="5" borderId="16" xfId="4" applyFont="1" applyFill="1" applyBorder="1" applyAlignment="1" applyProtection="1">
      <alignment vertical="center" shrinkToFit="1"/>
    </xf>
    <xf numFmtId="38" fontId="33" fillId="5" borderId="196" xfId="4" applyFont="1" applyFill="1" applyBorder="1" applyAlignment="1" applyProtection="1">
      <alignment vertical="center" shrinkToFit="1"/>
    </xf>
    <xf numFmtId="38" fontId="33" fillId="0" borderId="210" xfId="4" applyFont="1" applyBorder="1" applyAlignment="1" applyProtection="1">
      <alignment vertical="center" shrinkToFit="1"/>
    </xf>
    <xf numFmtId="38" fontId="33" fillId="0" borderId="27" xfId="4" applyFont="1" applyFill="1" applyBorder="1" applyAlignment="1" applyProtection="1">
      <alignment vertical="center" shrinkToFit="1"/>
    </xf>
    <xf numFmtId="38" fontId="33" fillId="0" borderId="124" xfId="4" applyFont="1" applyFill="1" applyBorder="1" applyAlignment="1" applyProtection="1">
      <alignment vertical="center" shrinkToFit="1"/>
    </xf>
    <xf numFmtId="0" fontId="33" fillId="3" borderId="123" xfId="4" applyNumberFormat="1" applyFont="1" applyFill="1" applyBorder="1" applyAlignment="1" applyProtection="1">
      <alignment vertical="center" wrapText="1"/>
    </xf>
    <xf numFmtId="38" fontId="33" fillId="0" borderId="219" xfId="4" applyFont="1" applyBorder="1" applyAlignment="1" applyProtection="1">
      <alignment vertical="center" shrinkToFit="1"/>
    </xf>
    <xf numFmtId="38" fontId="33" fillId="0" borderId="203" xfId="4" applyFont="1" applyFill="1" applyBorder="1" applyAlignment="1" applyProtection="1">
      <alignment vertical="center" shrinkToFit="1"/>
    </xf>
    <xf numFmtId="38" fontId="33" fillId="0" borderId="133" xfId="4" applyFont="1" applyFill="1" applyBorder="1" applyAlignment="1" applyProtection="1">
      <alignment vertical="center" shrinkToFit="1"/>
    </xf>
    <xf numFmtId="0" fontId="33" fillId="3" borderId="131" xfId="4" applyNumberFormat="1" applyFont="1" applyFill="1" applyBorder="1" applyAlignment="1" applyProtection="1">
      <alignment vertical="center" wrapText="1"/>
    </xf>
    <xf numFmtId="38" fontId="33" fillId="0" borderId="29" xfId="4" applyFont="1" applyBorder="1" applyAlignment="1" applyProtection="1">
      <alignment vertical="center" shrinkToFit="1"/>
    </xf>
    <xf numFmtId="38" fontId="33" fillId="5" borderId="17" xfId="4" applyFont="1" applyFill="1" applyBorder="1" applyAlignment="1" applyProtection="1">
      <alignment vertical="center" shrinkToFit="1"/>
    </xf>
    <xf numFmtId="38" fontId="33" fillId="5" borderId="135" xfId="4" applyFont="1" applyFill="1" applyBorder="1" applyAlignment="1" applyProtection="1">
      <alignment vertical="center" shrinkToFit="1"/>
    </xf>
    <xf numFmtId="38" fontId="33" fillId="0" borderId="0" xfId="4" applyFont="1" applyFill="1" applyAlignment="1">
      <alignment horizontal="center" vertical="center" shrinkToFit="1"/>
    </xf>
    <xf numFmtId="38" fontId="33" fillId="0" borderId="0" xfId="4" applyFont="1" applyFill="1" applyAlignment="1">
      <alignment vertical="center" shrinkToFit="1"/>
    </xf>
    <xf numFmtId="38" fontId="33" fillId="0" borderId="0" xfId="4" applyFont="1" applyFill="1" applyAlignment="1">
      <alignment horizontal="right" vertical="center"/>
    </xf>
    <xf numFmtId="38" fontId="33" fillId="0" borderId="0" xfId="4" applyFont="1" applyFill="1" applyBorder="1" applyAlignment="1">
      <alignment horizontal="right" vertical="center"/>
    </xf>
    <xf numFmtId="38" fontId="33" fillId="5" borderId="165" xfId="4" applyFont="1" applyFill="1" applyBorder="1" applyAlignment="1" applyProtection="1">
      <alignment horizontal="center" vertical="center"/>
    </xf>
    <xf numFmtId="38" fontId="33" fillId="5" borderId="171" xfId="4" applyFont="1" applyFill="1" applyBorder="1" applyAlignment="1" applyProtection="1">
      <alignment horizontal="center" vertical="center"/>
    </xf>
    <xf numFmtId="179" fontId="10" fillId="2" borderId="6" xfId="2" applyNumberFormat="1" applyFont="1" applyFill="1" applyBorder="1" applyAlignment="1">
      <alignment horizontal="left" vertical="center" indent="1" shrinkToFit="1"/>
    </xf>
    <xf numFmtId="179" fontId="10" fillId="2" borderId="8" xfId="2" applyNumberFormat="1" applyFont="1" applyFill="1" applyBorder="1" applyAlignment="1">
      <alignment horizontal="left" vertical="center" indent="1" shrinkToFit="1"/>
    </xf>
    <xf numFmtId="0" fontId="10" fillId="2" borderId="5" xfId="0" applyFont="1" applyFill="1" applyBorder="1" applyAlignment="1">
      <alignment horizontal="center" vertical="center"/>
    </xf>
    <xf numFmtId="0" fontId="10" fillId="2" borderId="0" xfId="0" applyFont="1" applyFill="1" applyAlignment="1">
      <alignment horizontal="center" vertical="center"/>
    </xf>
    <xf numFmtId="0" fontId="10" fillId="2" borderId="42" xfId="0" applyFont="1" applyFill="1" applyBorder="1" applyAlignment="1">
      <alignment horizontal="center" vertical="center"/>
    </xf>
    <xf numFmtId="179" fontId="10" fillId="0" borderId="1" xfId="2" applyNumberFormat="1" applyFont="1" applyBorder="1" applyAlignment="1">
      <alignment horizontal="center" vertical="center" shrinkToFit="1"/>
    </xf>
    <xf numFmtId="0" fontId="10" fillId="13" borderId="6" xfId="0" applyFont="1" applyFill="1" applyBorder="1" applyAlignment="1">
      <alignment horizontal="center" vertical="center" wrapText="1"/>
    </xf>
    <xf numFmtId="0" fontId="10" fillId="13" borderId="7" xfId="0" applyFont="1" applyFill="1" applyBorder="1" applyAlignment="1">
      <alignment horizontal="center" vertical="center" wrapText="1"/>
    </xf>
    <xf numFmtId="0" fontId="10" fillId="13" borderId="8" xfId="0" applyFont="1" applyFill="1" applyBorder="1" applyAlignment="1">
      <alignment horizontal="center" vertical="center" wrapText="1"/>
    </xf>
    <xf numFmtId="0" fontId="65" fillId="0" borderId="100" xfId="2" applyFont="1" applyBorder="1" applyAlignment="1">
      <alignment horizontal="center" vertical="center" wrapText="1"/>
    </xf>
    <xf numFmtId="0" fontId="65" fillId="0" borderId="99" xfId="2" applyFont="1" applyBorder="1" applyAlignment="1">
      <alignment horizontal="center" vertical="center" wrapText="1"/>
    </xf>
    <xf numFmtId="0" fontId="65" fillId="0" borderId="101" xfId="2" applyFont="1" applyBorder="1" applyAlignment="1">
      <alignment horizontal="center" vertical="center" wrapText="1"/>
    </xf>
    <xf numFmtId="0" fontId="65" fillId="0" borderId="102" xfId="2" applyFont="1" applyBorder="1" applyAlignment="1">
      <alignment horizontal="center" vertical="center" wrapText="1"/>
    </xf>
    <xf numFmtId="0" fontId="66" fillId="0" borderId="95" xfId="2" applyFont="1" applyBorder="1" applyAlignment="1">
      <alignment horizontal="center" vertical="center"/>
    </xf>
    <xf numFmtId="0" fontId="66" fillId="0" borderId="105" xfId="2" applyFont="1" applyBorder="1" applyAlignment="1">
      <alignment horizontal="center" vertical="center"/>
    </xf>
    <xf numFmtId="0" fontId="66" fillId="0" borderId="96" xfId="2" applyFont="1" applyBorder="1" applyAlignment="1">
      <alignment horizontal="center" vertical="center"/>
    </xf>
    <xf numFmtId="0" fontId="69" fillId="0" borderId="112" xfId="9" applyFont="1" applyBorder="1" applyAlignment="1">
      <alignment horizontal="center" vertical="center" shrinkToFit="1"/>
    </xf>
    <xf numFmtId="0" fontId="69" fillId="0" borderId="110" xfId="9" applyFont="1" applyBorder="1" applyAlignment="1">
      <alignment horizontal="center" vertical="center" shrinkToFit="1"/>
    </xf>
    <xf numFmtId="0" fontId="69" fillId="0" borderId="111" xfId="9" applyFont="1" applyBorder="1" applyAlignment="1">
      <alignment horizontal="center" vertical="center" shrinkToFit="1"/>
    </xf>
    <xf numFmtId="0" fontId="69" fillId="0" borderId="91" xfId="9" applyFont="1" applyBorder="1" applyAlignment="1">
      <alignment horizontal="center" vertical="center" shrinkToFit="1"/>
    </xf>
    <xf numFmtId="0" fontId="69" fillId="0" borderId="112" xfId="9" applyFont="1" applyBorder="1" applyAlignment="1">
      <alignment horizontal="center" vertical="center" wrapText="1" shrinkToFit="1"/>
    </xf>
    <xf numFmtId="179" fontId="69" fillId="0" borderId="0" xfId="8" applyNumberFormat="1" applyFont="1" applyAlignment="1">
      <alignment horizontal="center" vertical="center"/>
    </xf>
    <xf numFmtId="38" fontId="69" fillId="0" borderId="9" xfId="8" applyFont="1" applyBorder="1" applyAlignment="1">
      <alignment horizontal="center" vertical="center"/>
    </xf>
    <xf numFmtId="38" fontId="69" fillId="0" borderId="11" xfId="8" applyFont="1" applyBorder="1" applyAlignment="1">
      <alignment horizontal="center" vertical="center"/>
    </xf>
    <xf numFmtId="0" fontId="69" fillId="0" borderId="18" xfId="9" applyFont="1" applyBorder="1" applyAlignment="1">
      <alignment horizontal="center" vertical="center" shrinkToFit="1"/>
    </xf>
    <xf numFmtId="0" fontId="70" fillId="0" borderId="110" xfId="9" applyFont="1" applyBorder="1" applyAlignment="1">
      <alignment horizontal="center" vertical="center" wrapText="1"/>
    </xf>
    <xf numFmtId="0" fontId="70" fillId="0" borderId="111" xfId="9" applyFont="1" applyBorder="1" applyAlignment="1">
      <alignment horizontal="center" vertical="center" wrapText="1"/>
    </xf>
    <xf numFmtId="38" fontId="33" fillId="0" borderId="98" xfId="4" applyFont="1" applyBorder="1" applyAlignment="1">
      <alignment horizontal="center" vertical="center"/>
    </xf>
    <xf numFmtId="38" fontId="54" fillId="0" borderId="113" xfId="4" applyFont="1" applyBorder="1" applyAlignment="1">
      <alignment horizontal="center"/>
    </xf>
    <xf numFmtId="38" fontId="54" fillId="0" borderId="86" xfId="4" applyFont="1" applyBorder="1" applyAlignment="1">
      <alignment horizontal="center"/>
    </xf>
    <xf numFmtId="38" fontId="54" fillId="0" borderId="103" xfId="4" applyFont="1" applyBorder="1" applyAlignment="1">
      <alignment horizontal="center"/>
    </xf>
    <xf numFmtId="38" fontId="33" fillId="0" borderId="115" xfId="4" applyFont="1" applyBorder="1" applyAlignment="1">
      <alignment horizontal="center" vertical="center"/>
    </xf>
    <xf numFmtId="38" fontId="33" fillId="0" borderId="6" xfId="4" applyFont="1" applyBorder="1" applyAlignment="1">
      <alignment horizontal="center" vertical="center"/>
    </xf>
    <xf numFmtId="38" fontId="33" fillId="0" borderId="8" xfId="4" applyFont="1" applyBorder="1" applyAlignment="1">
      <alignment horizontal="center" vertical="center"/>
    </xf>
    <xf numFmtId="38" fontId="54" fillId="0" borderId="33" xfId="4" applyFont="1" applyBorder="1" applyAlignment="1">
      <alignment horizontal="center"/>
    </xf>
    <xf numFmtId="38" fontId="54" fillId="0" borderId="51" xfId="4" applyFont="1" applyBorder="1" applyAlignment="1">
      <alignment horizontal="center"/>
    </xf>
    <xf numFmtId="38" fontId="54" fillId="0" borderId="31" xfId="4" applyFont="1" applyBorder="1" applyAlignment="1">
      <alignment horizontal="center"/>
    </xf>
    <xf numFmtId="38" fontId="33" fillId="13" borderId="213" xfId="4" applyFont="1" applyFill="1" applyBorder="1" applyAlignment="1">
      <alignment vertical="center"/>
    </xf>
    <xf numFmtId="38" fontId="33" fillId="13" borderId="28" xfId="4" applyFont="1" applyFill="1" applyBorder="1" applyAlignment="1">
      <alignment vertical="center"/>
    </xf>
    <xf numFmtId="38" fontId="33" fillId="13" borderId="47" xfId="4" applyFont="1" applyFill="1" applyBorder="1" applyAlignment="1">
      <alignment vertical="center"/>
    </xf>
    <xf numFmtId="38" fontId="33" fillId="13" borderId="50" xfId="4" applyFont="1" applyFill="1" applyBorder="1" applyAlignment="1">
      <alignment vertical="center"/>
    </xf>
    <xf numFmtId="38" fontId="33" fillId="0" borderId="213" xfId="4" applyFont="1" applyBorder="1" applyAlignment="1" applyProtection="1">
      <alignment horizontal="right" vertical="center"/>
    </xf>
    <xf numFmtId="38" fontId="33" fillId="0" borderId="28" xfId="4" applyFont="1" applyBorder="1" applyAlignment="1" applyProtection="1">
      <alignment horizontal="right" vertical="center"/>
    </xf>
    <xf numFmtId="0" fontId="33" fillId="13" borderId="213" xfId="4" applyNumberFormat="1" applyFont="1" applyFill="1" applyBorder="1" applyAlignment="1" applyProtection="1">
      <alignment horizontal="center" vertical="center" shrinkToFit="1"/>
    </xf>
    <xf numFmtId="0" fontId="33" fillId="13" borderId="231" xfId="4" applyNumberFormat="1" applyFont="1" applyFill="1" applyBorder="1" applyAlignment="1" applyProtection="1">
      <alignment horizontal="center" vertical="center" shrinkToFit="1"/>
    </xf>
    <xf numFmtId="38" fontId="33" fillId="13" borderId="229" xfId="4" applyFont="1" applyFill="1" applyBorder="1" applyAlignment="1" applyProtection="1">
      <alignment vertical="center" shrinkToFit="1"/>
    </xf>
    <xf numFmtId="38" fontId="33" fillId="13" borderId="47" xfId="4" applyFont="1" applyFill="1" applyBorder="1" applyAlignment="1" applyProtection="1">
      <alignment vertical="center" shrinkToFit="1"/>
    </xf>
    <xf numFmtId="38" fontId="33" fillId="13" borderId="231" xfId="4" applyFont="1" applyFill="1" applyBorder="1" applyAlignment="1" applyProtection="1">
      <alignment vertical="center" shrinkToFit="1"/>
    </xf>
    <xf numFmtId="38" fontId="33" fillId="13" borderId="28" xfId="4" applyFont="1" applyFill="1" applyBorder="1" applyAlignment="1" applyProtection="1">
      <alignment vertical="center" shrinkToFit="1"/>
    </xf>
    <xf numFmtId="0" fontId="33" fillId="5" borderId="227" xfId="4" applyNumberFormat="1" applyFont="1" applyFill="1" applyBorder="1" applyAlignment="1" applyProtection="1">
      <alignment horizontal="center" vertical="center" shrinkToFit="1"/>
    </xf>
    <xf numFmtId="0" fontId="33" fillId="5" borderId="228" xfId="4" applyNumberFormat="1" applyFont="1" applyFill="1" applyBorder="1" applyAlignment="1" applyProtection="1">
      <alignment horizontal="center" vertical="center" shrinkToFit="1"/>
    </xf>
    <xf numFmtId="38" fontId="33" fillId="0" borderId="228" xfId="4" applyFont="1" applyFill="1" applyBorder="1" applyAlignment="1" applyProtection="1">
      <alignment vertical="center" shrinkToFit="1"/>
    </xf>
    <xf numFmtId="38" fontId="33" fillId="0" borderId="229" xfId="4" applyFont="1" applyFill="1" applyBorder="1" applyAlignment="1" applyProtection="1">
      <alignment vertical="center" shrinkToFit="1"/>
    </xf>
    <xf numFmtId="38" fontId="33" fillId="0" borderId="227" xfId="4" applyFont="1" applyFill="1" applyBorder="1" applyAlignment="1" applyProtection="1">
      <alignment vertical="center" shrinkToFit="1"/>
    </xf>
    <xf numFmtId="38" fontId="33" fillId="0" borderId="230" xfId="4" applyFont="1" applyFill="1" applyBorder="1" applyAlignment="1" applyProtection="1">
      <alignment vertical="center" shrinkToFit="1"/>
    </xf>
    <xf numFmtId="38" fontId="33" fillId="0" borderId="213" xfId="4" applyFont="1" applyFill="1" applyBorder="1" applyAlignment="1" applyProtection="1">
      <alignment horizontal="right" vertical="center" shrinkToFit="1"/>
    </xf>
    <xf numFmtId="38" fontId="33" fillId="0" borderId="47" xfId="4" applyFont="1" applyFill="1" applyBorder="1" applyAlignment="1" applyProtection="1">
      <alignment horizontal="right" vertical="center" shrinkToFit="1"/>
    </xf>
    <xf numFmtId="38" fontId="33" fillId="0" borderId="28" xfId="4" applyFont="1" applyFill="1" applyBorder="1" applyAlignment="1" applyProtection="1">
      <alignment horizontal="right" vertical="center" shrinkToFit="1"/>
    </xf>
    <xf numFmtId="38" fontId="33" fillId="0" borderId="231" xfId="4" applyFont="1" applyFill="1" applyBorder="1" applyAlignment="1" applyProtection="1">
      <alignment vertical="center" shrinkToFit="1"/>
    </xf>
    <xf numFmtId="38" fontId="33" fillId="13" borderId="161" xfId="4" applyFont="1" applyFill="1" applyBorder="1" applyAlignment="1" applyProtection="1">
      <alignment vertical="center" shrinkToFit="1"/>
    </xf>
    <xf numFmtId="38" fontId="33" fillId="13" borderId="160" xfId="4" applyFont="1" applyFill="1" applyBorder="1" applyAlignment="1" applyProtection="1">
      <alignment vertical="center" shrinkToFit="1"/>
    </xf>
    <xf numFmtId="38" fontId="33" fillId="13" borderId="162" xfId="4" applyFont="1" applyFill="1" applyBorder="1" applyAlignment="1" applyProtection="1">
      <alignment vertical="center" shrinkToFit="1"/>
    </xf>
    <xf numFmtId="0" fontId="33" fillId="5" borderId="131" xfId="4" applyNumberFormat="1" applyFont="1" applyFill="1" applyBorder="1" applyAlignment="1" applyProtection="1">
      <alignment horizontal="center" vertical="center" shrinkToFit="1"/>
    </xf>
    <xf numFmtId="0" fontId="33" fillId="5" borderId="132" xfId="4" applyNumberFormat="1" applyFont="1" applyFill="1" applyBorder="1" applyAlignment="1" applyProtection="1">
      <alignment horizontal="center" vertical="center" shrinkToFit="1"/>
    </xf>
    <xf numFmtId="38" fontId="33" fillId="0" borderId="132" xfId="4" applyFont="1" applyFill="1" applyBorder="1" applyAlignment="1" applyProtection="1">
      <alignment vertical="center" shrinkToFit="1"/>
    </xf>
    <xf numFmtId="38" fontId="33" fillId="0" borderId="202" xfId="4" applyFont="1" applyFill="1" applyBorder="1" applyAlignment="1" applyProtection="1">
      <alignment vertical="center" shrinkToFit="1"/>
    </xf>
    <xf numFmtId="38" fontId="33" fillId="0" borderId="131" xfId="4" applyFont="1" applyFill="1" applyBorder="1" applyAlignment="1" applyProtection="1">
      <alignment vertical="center" shrinkToFit="1"/>
    </xf>
    <xf numFmtId="38" fontId="33" fillId="0" borderId="133" xfId="4" applyFont="1" applyFill="1" applyBorder="1" applyAlignment="1" applyProtection="1">
      <alignment vertical="center" shrinkToFit="1"/>
    </xf>
    <xf numFmtId="38" fontId="33" fillId="0" borderId="161" xfId="4" applyFont="1" applyFill="1" applyBorder="1" applyAlignment="1" applyProtection="1">
      <alignment horizontal="right" vertical="center" shrinkToFit="1"/>
    </xf>
    <xf numFmtId="38" fontId="33" fillId="0" borderId="160" xfId="4" applyFont="1" applyFill="1" applyBorder="1" applyAlignment="1" applyProtection="1">
      <alignment horizontal="right" vertical="center" shrinkToFit="1"/>
    </xf>
    <xf numFmtId="38" fontId="33" fillId="0" borderId="162" xfId="4" applyFont="1" applyFill="1" applyBorder="1" applyAlignment="1" applyProtection="1">
      <alignment horizontal="right" vertical="center" shrinkToFit="1"/>
    </xf>
    <xf numFmtId="38" fontId="33" fillId="0" borderId="226" xfId="4" applyFont="1" applyFill="1" applyBorder="1" applyAlignment="1" applyProtection="1">
      <alignment vertical="center" shrinkToFit="1"/>
    </xf>
    <xf numFmtId="38" fontId="33" fillId="13" borderId="213" xfId="4" applyFont="1" applyFill="1" applyBorder="1" applyAlignment="1" applyProtection="1">
      <alignment vertical="center" shrinkToFit="1"/>
    </xf>
    <xf numFmtId="38" fontId="33" fillId="13" borderId="161" xfId="4" applyFont="1" applyFill="1" applyBorder="1" applyAlignment="1">
      <alignment vertical="center"/>
    </xf>
    <xf numFmtId="38" fontId="33" fillId="13" borderId="162" xfId="4" applyFont="1" applyFill="1" applyBorder="1" applyAlignment="1">
      <alignment vertical="center"/>
    </xf>
    <xf numFmtId="38" fontId="33" fillId="11" borderId="161" xfId="4" applyFont="1" applyFill="1" applyBorder="1" applyAlignment="1">
      <alignment vertical="center"/>
    </xf>
    <xf numFmtId="38" fontId="33" fillId="11" borderId="160" xfId="4" applyFont="1" applyFill="1" applyBorder="1" applyAlignment="1">
      <alignment vertical="center"/>
    </xf>
    <xf numFmtId="38" fontId="33" fillId="11" borderId="159" xfId="4" applyFont="1" applyFill="1" applyBorder="1" applyAlignment="1">
      <alignment vertical="center"/>
    </xf>
    <xf numFmtId="38" fontId="33" fillId="11" borderId="162" xfId="4" applyFont="1" applyFill="1" applyBorder="1" applyAlignment="1">
      <alignment vertical="center"/>
    </xf>
    <xf numFmtId="38" fontId="33" fillId="0" borderId="161" xfId="4" applyFont="1" applyBorder="1" applyAlignment="1" applyProtection="1">
      <alignment horizontal="right" vertical="center"/>
    </xf>
    <xf numFmtId="38" fontId="33" fillId="0" borderId="162" xfId="4" applyFont="1" applyBorder="1" applyAlignment="1" applyProtection="1">
      <alignment horizontal="right" vertical="center"/>
    </xf>
    <xf numFmtId="38" fontId="33" fillId="11" borderId="131" xfId="4" applyFont="1" applyFill="1" applyBorder="1" applyAlignment="1">
      <alignment vertical="center"/>
    </xf>
    <xf numFmtId="38" fontId="33" fillId="11" borderId="132" xfId="4" applyFont="1" applyFill="1" applyBorder="1" applyAlignment="1">
      <alignment vertical="center"/>
    </xf>
    <xf numFmtId="38" fontId="33" fillId="11" borderId="133" xfId="4" applyFont="1" applyFill="1" applyBorder="1" applyAlignment="1">
      <alignment vertical="center"/>
    </xf>
    <xf numFmtId="0" fontId="33" fillId="13" borderId="161" xfId="4" applyNumberFormat="1" applyFont="1" applyFill="1" applyBorder="1" applyAlignment="1" applyProtection="1">
      <alignment horizontal="center" vertical="center" shrinkToFit="1"/>
    </xf>
    <xf numFmtId="0" fontId="33" fillId="13" borderId="226" xfId="4" applyNumberFormat="1" applyFont="1" applyFill="1" applyBorder="1" applyAlignment="1" applyProtection="1">
      <alignment horizontal="center" vertical="center" shrinkToFit="1"/>
    </xf>
    <xf numFmtId="38" fontId="33" fillId="13" borderId="202" xfId="4" applyFont="1" applyFill="1" applyBorder="1" applyAlignment="1" applyProtection="1">
      <alignment vertical="center" shrinkToFit="1"/>
    </xf>
    <xf numFmtId="38" fontId="33" fillId="13" borderId="226" xfId="4" applyFont="1" applyFill="1" applyBorder="1" applyAlignment="1" applyProtection="1">
      <alignment vertical="center" shrinkToFit="1"/>
    </xf>
    <xf numFmtId="38" fontId="33" fillId="13" borderId="149" xfId="4" applyFont="1" applyFill="1" applyBorder="1" applyAlignment="1">
      <alignment vertical="center"/>
    </xf>
    <xf numFmtId="38" fontId="33" fillId="13" borderId="150" xfId="4" applyFont="1" applyFill="1" applyBorder="1" applyAlignment="1">
      <alignment vertical="center"/>
    </xf>
    <xf numFmtId="38" fontId="33" fillId="11" borderId="149" xfId="4" applyFont="1" applyFill="1" applyBorder="1" applyAlignment="1">
      <alignment vertical="center"/>
    </xf>
    <xf numFmtId="38" fontId="33" fillId="11" borderId="24" xfId="4" applyFont="1" applyFill="1" applyBorder="1" applyAlignment="1">
      <alignment vertical="center"/>
    </xf>
    <xf numFmtId="38" fontId="33" fillId="13" borderId="190" xfId="4" applyFont="1" applyFill="1" applyBorder="1" applyAlignment="1">
      <alignment vertical="center"/>
    </xf>
    <xf numFmtId="38" fontId="33" fillId="0" borderId="149" xfId="4" applyFont="1" applyBorder="1" applyAlignment="1" applyProtection="1">
      <alignment horizontal="right" vertical="center"/>
    </xf>
    <xf numFmtId="38" fontId="33" fillId="0" borderId="150" xfId="4" applyFont="1" applyBorder="1" applyAlignment="1" applyProtection="1">
      <alignment horizontal="right" vertical="center"/>
    </xf>
    <xf numFmtId="38" fontId="33" fillId="11" borderId="123" xfId="4" applyFont="1" applyFill="1" applyBorder="1" applyAlignment="1">
      <alignment vertical="center"/>
    </xf>
    <xf numFmtId="38" fontId="33" fillId="11" borderId="16" xfId="4" applyFont="1" applyFill="1" applyBorder="1" applyAlignment="1">
      <alignment vertical="center"/>
    </xf>
    <xf numFmtId="0" fontId="33" fillId="13" borderId="149" xfId="4" applyNumberFormat="1" applyFont="1" applyFill="1" applyBorder="1" applyAlignment="1" applyProtection="1">
      <alignment horizontal="center" vertical="center" shrinkToFit="1"/>
    </xf>
    <xf numFmtId="0" fontId="33" fillId="13" borderId="60" xfId="4" applyNumberFormat="1" applyFont="1" applyFill="1" applyBorder="1" applyAlignment="1" applyProtection="1">
      <alignment horizontal="center" vertical="center" shrinkToFit="1"/>
    </xf>
    <xf numFmtId="38" fontId="33" fillId="13" borderId="37" xfId="4" applyFont="1" applyFill="1" applyBorder="1" applyAlignment="1" applyProtection="1">
      <alignment vertical="center" shrinkToFit="1"/>
    </xf>
    <xf numFmtId="38" fontId="33" fillId="13" borderId="24" xfId="4" applyFont="1" applyFill="1" applyBorder="1" applyAlignment="1" applyProtection="1">
      <alignment vertical="center" shrinkToFit="1"/>
    </xf>
    <xf numFmtId="38" fontId="33" fillId="13" borderId="60" xfId="4" applyFont="1" applyFill="1" applyBorder="1" applyAlignment="1" applyProtection="1">
      <alignment vertical="center" shrinkToFit="1"/>
    </xf>
    <xf numFmtId="38" fontId="33" fillId="13" borderId="150" xfId="4" applyFont="1" applyFill="1" applyBorder="1" applyAlignment="1" applyProtection="1">
      <alignment vertical="center" shrinkToFit="1"/>
    </xf>
    <xf numFmtId="0" fontId="33" fillId="5" borderId="123" xfId="4" applyNumberFormat="1" applyFont="1" applyFill="1" applyBorder="1" applyAlignment="1" applyProtection="1">
      <alignment horizontal="center" vertical="center" shrinkToFit="1"/>
    </xf>
    <xf numFmtId="0" fontId="33" fillId="5" borderId="16" xfId="4" applyNumberFormat="1" applyFont="1" applyFill="1" applyBorder="1" applyAlignment="1" applyProtection="1">
      <alignment horizontal="center" vertical="center" shrinkToFit="1"/>
    </xf>
    <xf numFmtId="38" fontId="33" fillId="0" borderId="16" xfId="4" applyFont="1" applyFill="1" applyBorder="1" applyAlignment="1" applyProtection="1">
      <alignment vertical="center" shrinkToFit="1"/>
    </xf>
    <xf numFmtId="38" fontId="33" fillId="0" borderId="37" xfId="4" applyFont="1" applyFill="1" applyBorder="1" applyAlignment="1" applyProtection="1">
      <alignment vertical="center" shrinkToFit="1"/>
    </xf>
    <xf numFmtId="38" fontId="33" fillId="0" borderId="123" xfId="4" applyFont="1" applyFill="1" applyBorder="1" applyAlignment="1" applyProtection="1">
      <alignment vertical="center" shrinkToFit="1"/>
    </xf>
    <xf numFmtId="38" fontId="33" fillId="0" borderId="124" xfId="4" applyFont="1" applyFill="1" applyBorder="1" applyAlignment="1" applyProtection="1">
      <alignment vertical="center" shrinkToFit="1"/>
    </xf>
    <xf numFmtId="38" fontId="33" fillId="0" borderId="149" xfId="4" applyFont="1" applyFill="1" applyBorder="1" applyAlignment="1" applyProtection="1">
      <alignment horizontal="right" vertical="center" shrinkToFit="1"/>
    </xf>
    <xf numFmtId="38" fontId="33" fillId="0" borderId="24" xfId="4" applyFont="1" applyFill="1" applyBorder="1" applyAlignment="1" applyProtection="1">
      <alignment horizontal="right" vertical="center" shrinkToFit="1"/>
    </xf>
    <xf numFmtId="38" fontId="33" fillId="0" borderId="150" xfId="4" applyFont="1" applyFill="1" applyBorder="1" applyAlignment="1" applyProtection="1">
      <alignment horizontal="right" vertical="center" shrinkToFit="1"/>
    </xf>
    <xf numFmtId="38" fontId="33" fillId="0" borderId="60" xfId="4" applyFont="1" applyFill="1" applyBorder="1" applyAlignment="1" applyProtection="1">
      <alignment vertical="center" shrinkToFit="1"/>
    </xf>
    <xf numFmtId="38" fontId="33" fillId="13" borderId="149" xfId="4" applyFont="1" applyFill="1" applyBorder="1" applyAlignment="1" applyProtection="1">
      <alignment vertical="center" shrinkToFit="1"/>
    </xf>
    <xf numFmtId="38" fontId="33" fillId="13" borderId="24" xfId="4" applyFont="1" applyFill="1" applyBorder="1" applyAlignment="1">
      <alignment vertical="center"/>
    </xf>
    <xf numFmtId="38" fontId="33" fillId="11" borderId="190" xfId="4" applyFont="1" applyFill="1" applyBorder="1" applyAlignment="1">
      <alignment vertical="center"/>
    </xf>
    <xf numFmtId="38" fontId="33" fillId="11" borderId="150" xfId="4" applyFont="1" applyFill="1" applyBorder="1" applyAlignment="1">
      <alignment vertical="center"/>
    </xf>
    <xf numFmtId="38" fontId="33" fillId="11" borderId="124" xfId="4" applyFont="1" applyFill="1" applyBorder="1" applyAlignment="1">
      <alignment vertical="center"/>
    </xf>
    <xf numFmtId="38" fontId="33" fillId="0" borderId="222" xfId="4" applyFont="1" applyBorder="1" applyAlignment="1" applyProtection="1">
      <alignment horizontal="right" vertical="center"/>
    </xf>
    <xf numFmtId="38" fontId="33" fillId="0" borderId="224" xfId="4" applyFont="1" applyBorder="1" applyAlignment="1" applyProtection="1">
      <alignment horizontal="right" vertical="center"/>
    </xf>
    <xf numFmtId="38" fontId="33" fillId="11" borderId="53" xfId="4" applyFont="1" applyFill="1" applyBorder="1" applyAlignment="1">
      <alignment vertical="center"/>
    </xf>
    <xf numFmtId="38" fontId="33" fillId="11" borderId="221" xfId="4" applyFont="1" applyFill="1" applyBorder="1" applyAlignment="1">
      <alignment vertical="center"/>
    </xf>
    <xf numFmtId="0" fontId="33" fillId="13" borderId="222" xfId="4" applyNumberFormat="1" applyFont="1" applyFill="1" applyBorder="1" applyAlignment="1" applyProtection="1">
      <alignment horizontal="center" vertical="center" shrinkToFit="1"/>
    </xf>
    <xf numFmtId="0" fontId="33" fillId="13" borderId="225" xfId="4" applyNumberFormat="1" applyFont="1" applyFill="1" applyBorder="1" applyAlignment="1" applyProtection="1">
      <alignment horizontal="center" vertical="center" shrinkToFit="1"/>
    </xf>
    <xf numFmtId="38" fontId="33" fillId="13" borderId="62" xfId="4" applyFont="1" applyFill="1" applyBorder="1" applyAlignment="1" applyProtection="1">
      <alignment vertical="center" shrinkToFit="1"/>
    </xf>
    <xf numFmtId="38" fontId="33" fillId="13" borderId="223" xfId="4" applyFont="1" applyFill="1" applyBorder="1" applyAlignment="1" applyProtection="1">
      <alignment vertical="center" shrinkToFit="1"/>
    </xf>
    <xf numFmtId="38" fontId="33" fillId="13" borderId="225" xfId="4" applyFont="1" applyFill="1" applyBorder="1" applyAlignment="1" applyProtection="1">
      <alignment vertical="center" shrinkToFit="1"/>
    </xf>
    <xf numFmtId="38" fontId="33" fillId="13" borderId="224" xfId="4" applyFont="1" applyFill="1" applyBorder="1" applyAlignment="1" applyProtection="1">
      <alignment vertical="center" shrinkToFit="1"/>
    </xf>
    <xf numFmtId="0" fontId="33" fillId="5" borderId="220" xfId="4" applyNumberFormat="1" applyFont="1" applyFill="1" applyBorder="1" applyAlignment="1" applyProtection="1">
      <alignment horizontal="center" vertical="center" shrinkToFit="1"/>
    </xf>
    <xf numFmtId="0" fontId="33" fillId="5" borderId="53" xfId="4" applyNumberFormat="1" applyFont="1" applyFill="1" applyBorder="1" applyAlignment="1" applyProtection="1">
      <alignment horizontal="center" vertical="center" shrinkToFit="1"/>
    </xf>
    <xf numFmtId="38" fontId="33" fillId="0" borderId="53" xfId="4" applyFont="1" applyFill="1" applyBorder="1" applyAlignment="1" applyProtection="1">
      <alignment vertical="center" shrinkToFit="1"/>
    </xf>
    <xf numFmtId="38" fontId="33" fillId="0" borderId="62" xfId="4" applyFont="1" applyFill="1" applyBorder="1" applyAlignment="1" applyProtection="1">
      <alignment vertical="center" shrinkToFit="1"/>
    </xf>
    <xf numFmtId="38" fontId="33" fillId="0" borderId="220" xfId="4" applyFont="1" applyFill="1" applyBorder="1" applyAlignment="1" applyProtection="1">
      <alignment vertical="center" shrinkToFit="1"/>
    </xf>
    <xf numFmtId="38" fontId="33" fillId="0" borderId="221" xfId="4" applyFont="1" applyFill="1" applyBorder="1" applyAlignment="1" applyProtection="1">
      <alignment vertical="center" shrinkToFit="1"/>
    </xf>
    <xf numFmtId="38" fontId="33" fillId="0" borderId="222" xfId="4" applyFont="1" applyFill="1" applyBorder="1" applyAlignment="1" applyProtection="1">
      <alignment horizontal="right" vertical="center" shrinkToFit="1"/>
    </xf>
    <xf numFmtId="38" fontId="33" fillId="0" borderId="223" xfId="4" applyFont="1" applyFill="1" applyBorder="1" applyAlignment="1" applyProtection="1">
      <alignment horizontal="right" vertical="center" shrinkToFit="1"/>
    </xf>
    <xf numFmtId="38" fontId="33" fillId="0" borderId="224" xfId="4" applyFont="1" applyFill="1" applyBorder="1" applyAlignment="1" applyProtection="1">
      <alignment horizontal="right" vertical="center" shrinkToFit="1"/>
    </xf>
    <xf numFmtId="38" fontId="33" fillId="0" borderId="225" xfId="4" applyFont="1" applyFill="1" applyBorder="1" applyAlignment="1" applyProtection="1">
      <alignment vertical="center" shrinkToFit="1"/>
    </xf>
    <xf numFmtId="0" fontId="33" fillId="13" borderId="214" xfId="4" applyNumberFormat="1" applyFont="1" applyFill="1" applyBorder="1" applyAlignment="1" applyProtection="1">
      <alignment horizontal="center" vertical="center" shrinkToFit="1"/>
    </xf>
    <xf numFmtId="0" fontId="33" fillId="13" borderId="215" xfId="4" applyNumberFormat="1" applyFont="1" applyFill="1" applyBorder="1" applyAlignment="1" applyProtection="1">
      <alignment horizontal="center" vertical="center" shrinkToFit="1"/>
    </xf>
    <xf numFmtId="0" fontId="33" fillId="13" borderId="217" xfId="4" applyNumberFormat="1" applyFont="1" applyFill="1" applyBorder="1" applyAlignment="1" applyProtection="1">
      <alignment horizontal="center" vertical="center" shrinkToFit="1"/>
    </xf>
    <xf numFmtId="0" fontId="33" fillId="13" borderId="113" xfId="4" applyNumberFormat="1" applyFont="1" applyFill="1" applyBorder="1" applyAlignment="1" applyProtection="1">
      <alignment horizontal="center" vertical="center" shrinkToFit="1"/>
    </xf>
    <xf numFmtId="0" fontId="33" fillId="13" borderId="86" xfId="4" applyNumberFormat="1" applyFont="1" applyFill="1" applyBorder="1" applyAlignment="1" applyProtection="1">
      <alignment horizontal="center" vertical="center" shrinkToFit="1"/>
    </xf>
    <xf numFmtId="0" fontId="33" fillId="13" borderId="103" xfId="4" applyNumberFormat="1" applyFont="1" applyFill="1" applyBorder="1" applyAlignment="1" applyProtection="1">
      <alignment horizontal="center" vertical="center" shrinkToFit="1"/>
    </xf>
    <xf numFmtId="38" fontId="33" fillId="13" borderId="218" xfId="4" applyFont="1" applyFill="1" applyBorder="1" applyAlignment="1" applyProtection="1">
      <alignment horizontal="center" vertical="center" shrinkToFit="1"/>
    </xf>
    <xf numFmtId="38" fontId="33" fillId="13" borderId="215" xfId="4" applyFont="1" applyFill="1" applyBorder="1" applyAlignment="1" applyProtection="1">
      <alignment horizontal="center" vertical="center" shrinkToFit="1"/>
    </xf>
    <xf numFmtId="38" fontId="33" fillId="13" borderId="217" xfId="4" applyFont="1" applyFill="1" applyBorder="1" applyAlignment="1" applyProtection="1">
      <alignment horizontal="center" vertical="center" shrinkToFit="1"/>
    </xf>
    <xf numFmtId="38" fontId="33" fillId="13" borderId="222" xfId="4" applyFont="1" applyFill="1" applyBorder="1" applyAlignment="1" applyProtection="1">
      <alignment vertical="center" shrinkToFit="1"/>
    </xf>
    <xf numFmtId="38" fontId="33" fillId="13" borderId="213" xfId="4" applyFont="1" applyFill="1" applyBorder="1" applyAlignment="1">
      <alignment horizontal="center" vertical="center"/>
    </xf>
    <xf numFmtId="38" fontId="33" fillId="13" borderId="47" xfId="4" applyFont="1" applyFill="1" applyBorder="1" applyAlignment="1">
      <alignment horizontal="center" vertical="center"/>
    </xf>
    <xf numFmtId="38" fontId="33" fillId="13" borderId="28" xfId="4" applyFont="1" applyFill="1" applyBorder="1" applyAlignment="1">
      <alignment horizontal="center" vertical="center"/>
    </xf>
    <xf numFmtId="38" fontId="33" fillId="0" borderId="214" xfId="4" applyFont="1" applyBorder="1" applyAlignment="1" applyProtection="1">
      <alignment horizontal="center" vertical="center" shrinkToFit="1"/>
    </xf>
    <xf numFmtId="38" fontId="33" fillId="0" borderId="215" xfId="4" applyFont="1" applyBorder="1" applyAlignment="1" applyProtection="1">
      <alignment horizontal="center" vertical="center" shrinkToFit="1"/>
    </xf>
    <xf numFmtId="0" fontId="33" fillId="0" borderId="215" xfId="4" applyNumberFormat="1" applyFont="1" applyFill="1" applyBorder="1" applyAlignment="1" applyProtection="1">
      <alignment horizontal="center" vertical="center" shrinkToFit="1"/>
    </xf>
    <xf numFmtId="0" fontId="33" fillId="0" borderId="216" xfId="4" applyNumberFormat="1" applyFont="1" applyFill="1" applyBorder="1" applyAlignment="1" applyProtection="1">
      <alignment horizontal="center" vertical="center" shrinkToFit="1"/>
    </xf>
    <xf numFmtId="0" fontId="33" fillId="0" borderId="214" xfId="4" applyNumberFormat="1" applyFont="1" applyFill="1" applyBorder="1" applyAlignment="1" applyProtection="1">
      <alignment horizontal="center" vertical="center" shrinkToFit="1"/>
    </xf>
    <xf numFmtId="0" fontId="33" fillId="0" borderId="217" xfId="4" applyNumberFormat="1" applyFont="1" applyFill="1" applyBorder="1" applyAlignment="1" applyProtection="1">
      <alignment horizontal="center" vertical="center" shrinkToFit="1"/>
    </xf>
    <xf numFmtId="0" fontId="33" fillId="0" borderId="113" xfId="4" applyNumberFormat="1" applyFont="1" applyFill="1" applyBorder="1" applyAlignment="1" applyProtection="1">
      <alignment horizontal="center" vertical="center" shrinkToFit="1"/>
    </xf>
    <xf numFmtId="0" fontId="33" fillId="0" borderId="86" xfId="4" applyNumberFormat="1" applyFont="1" applyFill="1" applyBorder="1" applyAlignment="1" applyProtection="1">
      <alignment horizontal="center" vertical="center" shrinkToFit="1"/>
    </xf>
    <xf numFmtId="0" fontId="33" fillId="0" borderId="103" xfId="4" applyNumberFormat="1" applyFont="1" applyFill="1" applyBorder="1" applyAlignment="1" applyProtection="1">
      <alignment horizontal="center" vertical="center" shrinkToFit="1"/>
    </xf>
    <xf numFmtId="38" fontId="33" fillId="0" borderId="218" xfId="4" applyFont="1" applyFill="1" applyBorder="1" applyAlignment="1" applyProtection="1">
      <alignment horizontal="center" vertical="center" shrinkToFit="1"/>
    </xf>
    <xf numFmtId="38" fontId="33" fillId="0" borderId="215" xfId="4" applyFont="1" applyFill="1" applyBorder="1" applyAlignment="1" applyProtection="1">
      <alignment horizontal="center" vertical="center" shrinkToFit="1"/>
    </xf>
    <xf numFmtId="38" fontId="33" fillId="0" borderId="217" xfId="4" applyFont="1" applyFill="1" applyBorder="1" applyAlignment="1" applyProtection="1">
      <alignment horizontal="center" vertical="center" shrinkToFit="1"/>
    </xf>
    <xf numFmtId="38" fontId="33" fillId="13" borderId="113" xfId="4" applyFont="1" applyFill="1" applyBorder="1" applyAlignment="1" applyProtection="1">
      <alignment horizontal="center" vertical="center"/>
    </xf>
    <xf numFmtId="38" fontId="33" fillId="13" borderId="103" xfId="4" applyFont="1" applyFill="1" applyBorder="1" applyAlignment="1" applyProtection="1">
      <alignment horizontal="center" vertical="center"/>
    </xf>
    <xf numFmtId="38" fontId="33" fillId="0" borderId="113" xfId="4" applyFont="1" applyBorder="1" applyAlignment="1" applyProtection="1">
      <alignment horizontal="center" vertical="center"/>
    </xf>
    <xf numFmtId="38" fontId="33" fillId="0" borderId="103" xfId="4" applyFont="1" applyBorder="1" applyAlignment="1" applyProtection="1">
      <alignment horizontal="center" vertical="center"/>
    </xf>
    <xf numFmtId="38" fontId="33" fillId="13" borderId="214" xfId="4" applyFont="1" applyFill="1" applyBorder="1" applyAlignment="1" applyProtection="1">
      <alignment horizontal="center" vertical="center" shrinkToFit="1"/>
    </xf>
    <xf numFmtId="0" fontId="33" fillId="13" borderId="216" xfId="4" applyNumberFormat="1" applyFont="1" applyFill="1" applyBorder="1" applyAlignment="1" applyProtection="1">
      <alignment horizontal="center" vertical="center" shrinkToFit="1"/>
    </xf>
    <xf numFmtId="38" fontId="33" fillId="0" borderId="186" xfId="4" applyFont="1" applyBorder="1" applyAlignment="1" applyProtection="1">
      <alignment horizontal="center" vertical="center" shrinkToFit="1"/>
    </xf>
    <xf numFmtId="38" fontId="33" fillId="0" borderId="187" xfId="4" applyFont="1" applyBorder="1" applyAlignment="1" applyProtection="1">
      <alignment horizontal="center" vertical="center" shrinkToFit="1"/>
    </xf>
    <xf numFmtId="38" fontId="33" fillId="13" borderId="153" xfId="4" applyFont="1" applyFill="1" applyBorder="1" applyAlignment="1" applyProtection="1">
      <alignment horizontal="center" vertical="center" shrinkToFit="1"/>
    </xf>
    <xf numFmtId="38" fontId="33" fillId="13" borderId="155" xfId="4" applyFont="1" applyFill="1" applyBorder="1" applyAlignment="1" applyProtection="1">
      <alignment horizontal="center" vertical="center" shrinkToFit="1"/>
    </xf>
    <xf numFmtId="38" fontId="69" fillId="0" borderId="193" xfId="4" applyFont="1" applyFill="1" applyBorder="1" applyAlignment="1" applyProtection="1">
      <alignment horizontal="right" vertical="center" shrinkToFit="1"/>
    </xf>
    <xf numFmtId="38" fontId="69" fillId="0" borderId="194" xfId="4" applyFont="1" applyFill="1" applyBorder="1" applyAlignment="1" applyProtection="1">
      <alignment horizontal="right" vertical="center" shrinkToFit="1"/>
    </xf>
    <xf numFmtId="38" fontId="69" fillId="0" borderId="205" xfId="4" applyFont="1" applyFill="1" applyBorder="1" applyAlignment="1" applyProtection="1">
      <alignment horizontal="right" vertical="center" shrinkToFit="1"/>
    </xf>
    <xf numFmtId="38" fontId="69" fillId="0" borderId="206" xfId="4" applyFont="1" applyFill="1" applyBorder="1" applyAlignment="1" applyProtection="1">
      <alignment horizontal="right" vertical="center" shrinkToFit="1"/>
    </xf>
    <xf numFmtId="38" fontId="33" fillId="0" borderId="193" xfId="4" applyFont="1" applyBorder="1" applyAlignment="1" applyProtection="1">
      <alignment horizontal="right" vertical="center" shrinkToFit="1"/>
    </xf>
    <xf numFmtId="38" fontId="33" fillId="0" borderId="194" xfId="4" applyFont="1" applyBorder="1" applyAlignment="1" applyProtection="1">
      <alignment horizontal="right" vertical="center" shrinkToFit="1"/>
    </xf>
    <xf numFmtId="38" fontId="33" fillId="0" borderId="205" xfId="4" applyFont="1" applyBorder="1" applyAlignment="1" applyProtection="1">
      <alignment horizontal="right" vertical="center" shrinkToFit="1"/>
    </xf>
    <xf numFmtId="38" fontId="33" fillId="0" borderId="206" xfId="4" applyFont="1" applyBorder="1" applyAlignment="1" applyProtection="1">
      <alignment horizontal="right" vertical="center" shrinkToFit="1"/>
    </xf>
    <xf numFmtId="38" fontId="78" fillId="13" borderId="211" xfId="4" applyFont="1" applyFill="1" applyBorder="1" applyAlignment="1" applyProtection="1">
      <alignment horizontal="right" vertical="center" shrinkToFit="1"/>
    </xf>
    <xf numFmtId="38" fontId="78" fillId="13" borderId="212" xfId="4" applyFont="1" applyFill="1" applyBorder="1" applyAlignment="1" applyProtection="1">
      <alignment horizontal="right" vertical="center" shrinkToFit="1"/>
    </xf>
    <xf numFmtId="38" fontId="78" fillId="13" borderId="205" xfId="4" applyFont="1" applyFill="1" applyBorder="1" applyAlignment="1" applyProtection="1">
      <alignment horizontal="right" vertical="center" shrinkToFit="1"/>
    </xf>
    <xf numFmtId="38" fontId="78" fillId="13" borderId="206" xfId="4" applyFont="1" applyFill="1" applyBorder="1" applyAlignment="1" applyProtection="1">
      <alignment horizontal="right" vertical="center" shrinkToFit="1"/>
    </xf>
    <xf numFmtId="38" fontId="38" fillId="13" borderId="211" xfId="4" applyFont="1" applyFill="1" applyBorder="1" applyAlignment="1">
      <alignment horizontal="right" vertical="center" shrinkToFit="1"/>
    </xf>
    <xf numFmtId="38" fontId="38" fillId="13" borderId="212" xfId="4" applyFont="1" applyFill="1" applyBorder="1" applyAlignment="1">
      <alignment horizontal="right" vertical="center" shrinkToFit="1"/>
    </xf>
    <xf numFmtId="38" fontId="38" fillId="13" borderId="205" xfId="4" applyFont="1" applyFill="1" applyBorder="1" applyAlignment="1">
      <alignment horizontal="right" vertical="center" shrinkToFit="1"/>
    </xf>
    <xf numFmtId="38" fontId="38" fillId="13" borderId="206" xfId="4" applyFont="1" applyFill="1" applyBorder="1" applyAlignment="1">
      <alignment horizontal="right" vertical="center" shrinkToFit="1"/>
    </xf>
    <xf numFmtId="38" fontId="69" fillId="0" borderId="213" xfId="4" applyFont="1" applyFill="1" applyBorder="1" applyAlignment="1" applyProtection="1">
      <alignment horizontal="center" vertical="center" shrinkToFit="1"/>
    </xf>
    <xf numFmtId="38" fontId="69" fillId="0" borderId="47" xfId="4" applyFont="1" applyFill="1" applyBorder="1" applyAlignment="1" applyProtection="1">
      <alignment horizontal="center" vertical="center" shrinkToFit="1"/>
    </xf>
    <xf numFmtId="38" fontId="69" fillId="0" borderId="28" xfId="4" applyFont="1" applyFill="1" applyBorder="1" applyAlignment="1" applyProtection="1">
      <alignment horizontal="center" vertical="center" shrinkToFit="1"/>
    </xf>
    <xf numFmtId="38" fontId="33" fillId="0" borderId="213" xfId="4" applyFont="1" applyBorder="1" applyAlignment="1">
      <alignment horizontal="center" vertical="center"/>
    </xf>
    <xf numFmtId="38" fontId="33" fillId="0" borderId="47" xfId="4" applyFont="1" applyBorder="1" applyAlignment="1">
      <alignment horizontal="center" vertical="center"/>
    </xf>
    <xf numFmtId="38" fontId="33" fillId="0" borderId="28" xfId="4" applyFont="1" applyBorder="1" applyAlignment="1">
      <alignment horizontal="center" vertical="center"/>
    </xf>
    <xf numFmtId="38" fontId="59" fillId="13" borderId="213" xfId="4" applyFont="1" applyFill="1" applyBorder="1" applyAlignment="1">
      <alignment horizontal="center" vertical="center"/>
    </xf>
    <xf numFmtId="38" fontId="59" fillId="13" borderId="47" xfId="4" applyFont="1" applyFill="1" applyBorder="1" applyAlignment="1">
      <alignment horizontal="center" vertical="center"/>
    </xf>
    <xf numFmtId="38" fontId="59" fillId="13" borderId="28" xfId="4" applyFont="1" applyFill="1" applyBorder="1" applyAlignment="1">
      <alignment horizontal="center" vertical="center"/>
    </xf>
    <xf numFmtId="38" fontId="33" fillId="5" borderId="100" xfId="4" applyFont="1" applyFill="1" applyBorder="1" applyAlignment="1" applyProtection="1">
      <alignment horizontal="center" vertical="center"/>
    </xf>
    <xf numFmtId="38" fontId="33" fillId="5" borderId="175" xfId="4" applyFont="1" applyFill="1" applyBorder="1" applyAlignment="1" applyProtection="1">
      <alignment horizontal="center" vertical="center"/>
    </xf>
    <xf numFmtId="38" fontId="33" fillId="5" borderId="51" xfId="4" applyFont="1" applyFill="1" applyBorder="1" applyAlignment="1" applyProtection="1">
      <alignment horizontal="right" shrinkToFit="1"/>
    </xf>
    <xf numFmtId="38" fontId="33" fillId="5" borderId="136" xfId="4" applyFont="1" applyFill="1" applyBorder="1" applyAlignment="1" applyProtection="1">
      <alignment horizontal="right" shrinkToFit="1"/>
    </xf>
    <xf numFmtId="38" fontId="33" fillId="5" borderId="35" xfId="4" applyFont="1" applyFill="1" applyBorder="1" applyAlignment="1" applyProtection="1">
      <alignment horizontal="right" shrinkToFit="1"/>
    </xf>
    <xf numFmtId="38" fontId="33" fillId="5" borderId="141" xfId="4" applyFont="1" applyFill="1" applyBorder="1" applyAlignment="1" applyProtection="1">
      <alignment horizontal="right" shrinkToFit="1"/>
    </xf>
    <xf numFmtId="38" fontId="33" fillId="5" borderId="154" xfId="4" applyFont="1" applyFill="1" applyBorder="1" applyAlignment="1" applyProtection="1">
      <alignment horizontal="right" shrinkToFit="1"/>
    </xf>
    <xf numFmtId="38" fontId="33" fillId="5" borderId="155" xfId="4" applyFont="1" applyFill="1" applyBorder="1" applyAlignment="1" applyProtection="1">
      <alignment horizontal="right" shrinkToFit="1"/>
    </xf>
    <xf numFmtId="38" fontId="33" fillId="5" borderId="94" xfId="4" applyFont="1" applyFill="1" applyBorder="1" applyAlignment="1" applyProtection="1">
      <alignment horizontal="right" shrinkToFit="1"/>
    </xf>
    <xf numFmtId="38" fontId="33" fillId="5" borderId="122" xfId="4" applyFont="1" applyFill="1" applyBorder="1" applyAlignment="1" applyProtection="1">
      <alignment horizontal="right" shrinkToFit="1"/>
    </xf>
    <xf numFmtId="38" fontId="69" fillId="12" borderId="5" xfId="4" applyFont="1" applyFill="1" applyBorder="1" applyAlignment="1" applyProtection="1">
      <alignment horizontal="center" vertical="center" shrinkToFit="1"/>
    </xf>
    <xf numFmtId="38" fontId="69" fillId="12" borderId="0" xfId="4" applyFont="1" applyFill="1" applyBorder="1" applyAlignment="1" applyProtection="1">
      <alignment horizontal="center" vertical="center" shrinkToFit="1"/>
    </xf>
    <xf numFmtId="38" fontId="69" fillId="12" borderId="4" xfId="4" applyFont="1" applyFill="1" applyBorder="1" applyAlignment="1" applyProtection="1">
      <alignment horizontal="center" vertical="center" shrinkToFit="1"/>
    </xf>
    <xf numFmtId="38" fontId="33" fillId="5" borderId="33" xfId="4" applyFont="1" applyFill="1" applyBorder="1" applyAlignment="1" applyProtection="1">
      <alignment horizontal="right"/>
    </xf>
    <xf numFmtId="38" fontId="33" fillId="5" borderId="51" xfId="4" applyFont="1" applyFill="1" applyBorder="1" applyAlignment="1" applyProtection="1">
      <alignment horizontal="right"/>
    </xf>
    <xf numFmtId="38" fontId="33" fillId="5" borderId="136" xfId="4" applyFont="1" applyFill="1" applyBorder="1" applyAlignment="1" applyProtection="1">
      <alignment horizontal="right"/>
    </xf>
    <xf numFmtId="38" fontId="33" fillId="5" borderId="34" xfId="4" applyFont="1" applyFill="1" applyBorder="1" applyAlignment="1" applyProtection="1">
      <alignment horizontal="right"/>
    </xf>
    <xf numFmtId="38" fontId="33" fillId="5" borderId="35" xfId="4" applyFont="1" applyFill="1" applyBorder="1" applyAlignment="1" applyProtection="1">
      <alignment horizontal="right"/>
    </xf>
    <xf numFmtId="38" fontId="33" fillId="5" borderId="141" xfId="4" applyFont="1" applyFill="1" applyBorder="1" applyAlignment="1" applyProtection="1">
      <alignment horizontal="right"/>
    </xf>
    <xf numFmtId="38" fontId="33" fillId="5" borderId="85" xfId="4" applyFont="1" applyFill="1" applyBorder="1" applyAlignment="1" applyProtection="1">
      <alignment horizontal="right" shrinkToFit="1"/>
    </xf>
    <xf numFmtId="38" fontId="33" fillId="5" borderId="142" xfId="4" applyFont="1" applyFill="1" applyBorder="1" applyAlignment="1" applyProtection="1">
      <alignment horizontal="right" shrinkToFit="1"/>
    </xf>
    <xf numFmtId="38" fontId="33" fillId="5" borderId="87" xfId="4" applyFont="1" applyFill="1" applyBorder="1" applyAlignment="1" applyProtection="1">
      <alignment horizontal="right" shrinkToFit="1"/>
    </xf>
    <xf numFmtId="38" fontId="33" fillId="5" borderId="191" xfId="4" applyFont="1" applyFill="1" applyBorder="1" applyAlignment="1" applyProtection="1">
      <alignment horizontal="right" shrinkToFit="1"/>
    </xf>
    <xf numFmtId="38" fontId="33" fillId="5" borderId="34" xfId="4" applyFont="1" applyFill="1" applyBorder="1" applyAlignment="1" applyProtection="1">
      <alignment horizontal="right" shrinkToFit="1"/>
    </xf>
    <xf numFmtId="38" fontId="33" fillId="5" borderId="30" xfId="4" applyFont="1" applyFill="1" applyBorder="1" applyAlignment="1" applyProtection="1">
      <alignment horizontal="right" shrinkToFit="1"/>
    </xf>
    <xf numFmtId="181" fontId="33" fillId="0" borderId="192" xfId="4" applyNumberFormat="1" applyFont="1" applyBorder="1" applyAlignment="1" applyProtection="1">
      <alignment horizontal="center" vertical="center"/>
      <protection locked="0"/>
    </xf>
    <xf numFmtId="181" fontId="33" fillId="0" borderId="201" xfId="4" applyNumberFormat="1" applyFont="1" applyBorder="1" applyAlignment="1" applyProtection="1">
      <alignment horizontal="center" vertical="center"/>
      <protection locked="0"/>
    </xf>
    <xf numFmtId="181" fontId="33" fillId="0" borderId="34" xfId="4" applyNumberFormat="1" applyFont="1" applyBorder="1" applyAlignment="1" applyProtection="1">
      <alignment horizontal="center" vertical="center"/>
      <protection locked="0"/>
    </xf>
    <xf numFmtId="181" fontId="33" fillId="0" borderId="30" xfId="4" applyNumberFormat="1" applyFont="1" applyBorder="1" applyAlignment="1" applyProtection="1">
      <alignment horizontal="center" vertical="center"/>
      <protection locked="0"/>
    </xf>
    <xf numFmtId="37" fontId="69" fillId="12" borderId="199" xfId="4" applyNumberFormat="1" applyFont="1" applyFill="1" applyBorder="1" applyAlignment="1" applyProtection="1">
      <alignment horizontal="center" vertical="center" shrinkToFit="1"/>
    </xf>
    <xf numFmtId="37" fontId="69" fillId="12" borderId="10" xfId="4" applyNumberFormat="1" applyFont="1" applyFill="1" applyBorder="1" applyAlignment="1" applyProtection="1">
      <alignment horizontal="center" vertical="center" shrinkToFit="1"/>
    </xf>
    <xf numFmtId="37" fontId="69" fillId="12" borderId="200" xfId="4" applyNumberFormat="1" applyFont="1" applyFill="1" applyBorder="1" applyAlignment="1" applyProtection="1">
      <alignment horizontal="center" vertical="center" shrinkToFit="1"/>
    </xf>
    <xf numFmtId="181" fontId="33" fillId="0" borderId="222" xfId="4" applyNumberFormat="1" applyFont="1" applyBorder="1" applyAlignment="1" applyProtection="1">
      <alignment horizontal="center" vertical="center"/>
    </xf>
    <xf numFmtId="181" fontId="33" fillId="0" borderId="224" xfId="4" applyNumberFormat="1" applyFont="1" applyBorder="1" applyAlignment="1" applyProtection="1">
      <alignment horizontal="center" vertical="center"/>
    </xf>
    <xf numFmtId="181" fontId="33" fillId="6" borderId="192" xfId="4" applyNumberFormat="1" applyFont="1" applyFill="1" applyBorder="1" applyAlignment="1" applyProtection="1">
      <alignment horizontal="center" vertical="center"/>
      <protection locked="0"/>
    </xf>
    <xf numFmtId="181" fontId="33" fillId="6" borderId="83" xfId="4" applyNumberFormat="1" applyFont="1" applyFill="1" applyBorder="1" applyAlignment="1" applyProtection="1">
      <alignment horizontal="center" vertical="center"/>
      <protection locked="0"/>
    </xf>
    <xf numFmtId="181" fontId="33" fillId="6" borderId="34" xfId="4" applyNumberFormat="1" applyFont="1" applyFill="1" applyBorder="1" applyAlignment="1" applyProtection="1">
      <alignment horizontal="center" vertical="center"/>
      <protection locked="0"/>
    </xf>
    <xf numFmtId="181" fontId="33" fillId="6" borderId="141" xfId="4" applyNumberFormat="1" applyFont="1" applyFill="1" applyBorder="1" applyAlignment="1" applyProtection="1">
      <alignment horizontal="center" vertical="center"/>
      <protection locked="0"/>
    </xf>
    <xf numFmtId="181" fontId="38" fillId="0" borderId="197" xfId="4" applyNumberFormat="1" applyFont="1" applyFill="1" applyBorder="1" applyAlignment="1" applyProtection="1">
      <alignment horizontal="center" vertical="center"/>
      <protection locked="0"/>
    </xf>
    <xf numFmtId="181" fontId="38" fillId="0" borderId="201" xfId="4" applyNumberFormat="1" applyFont="1" applyFill="1" applyBorder="1" applyAlignment="1" applyProtection="1">
      <alignment horizontal="center" vertical="center"/>
      <protection locked="0"/>
    </xf>
    <xf numFmtId="181" fontId="38" fillId="0" borderId="142" xfId="4" applyNumberFormat="1" applyFont="1" applyFill="1" applyBorder="1" applyAlignment="1" applyProtection="1">
      <alignment horizontal="center" vertical="center"/>
      <protection locked="0"/>
    </xf>
    <xf numFmtId="181" fontId="38" fillId="0" borderId="30" xfId="4" applyNumberFormat="1" applyFont="1" applyFill="1" applyBorder="1" applyAlignment="1" applyProtection="1">
      <alignment horizontal="center" vertical="center"/>
      <protection locked="0"/>
    </xf>
    <xf numFmtId="0" fontId="33" fillId="5" borderId="123" xfId="4" applyNumberFormat="1" applyFont="1" applyFill="1" applyBorder="1" applyAlignment="1" applyProtection="1">
      <alignment horizontal="center" vertical="center" wrapText="1"/>
    </xf>
    <xf numFmtId="0" fontId="33" fillId="5" borderId="124" xfId="4" applyNumberFormat="1" applyFont="1" applyFill="1" applyBorder="1" applyAlignment="1" applyProtection="1">
      <alignment horizontal="center" vertical="center" wrapText="1"/>
    </xf>
    <xf numFmtId="181" fontId="38" fillId="0" borderId="87" xfId="4" applyNumberFormat="1" applyFont="1" applyFill="1" applyBorder="1" applyAlignment="1" applyProtection="1">
      <alignment horizontal="center" vertical="center"/>
    </xf>
    <xf numFmtId="181" fontId="38" fillId="0" borderId="4" xfId="4" applyNumberFormat="1" applyFont="1" applyFill="1" applyBorder="1" applyAlignment="1" applyProtection="1">
      <alignment horizontal="center" vertical="center"/>
    </xf>
    <xf numFmtId="181" fontId="38" fillId="0" borderId="184" xfId="4" applyNumberFormat="1" applyFont="1" applyFill="1" applyBorder="1" applyAlignment="1" applyProtection="1">
      <alignment horizontal="center" vertical="center"/>
    </xf>
    <xf numFmtId="181" fontId="38" fillId="0" borderId="129" xfId="4" applyNumberFormat="1" applyFont="1" applyFill="1" applyBorder="1" applyAlignment="1" applyProtection="1">
      <alignment horizontal="center" vertical="center"/>
    </xf>
    <xf numFmtId="38" fontId="33" fillId="12" borderId="199" xfId="4" applyFont="1" applyFill="1" applyBorder="1" applyAlignment="1">
      <alignment horizontal="center" vertical="center" textRotation="255"/>
    </xf>
    <xf numFmtId="38" fontId="33" fillId="12" borderId="87" xfId="4" applyFont="1" applyFill="1" applyBorder="1" applyAlignment="1">
      <alignment horizontal="center" vertical="center" textRotation="255"/>
    </xf>
    <xf numFmtId="38" fontId="33" fillId="12" borderId="34" xfId="4" applyFont="1" applyFill="1" applyBorder="1" applyAlignment="1">
      <alignment horizontal="center" vertical="center" textRotation="255"/>
    </xf>
    <xf numFmtId="0" fontId="33" fillId="5" borderId="131" xfId="4" applyNumberFormat="1" applyFont="1" applyFill="1" applyBorder="1" applyAlignment="1" applyProtection="1">
      <alignment horizontal="center" vertical="center" wrapText="1"/>
    </xf>
    <xf numFmtId="0" fontId="33" fillId="5" borderId="133" xfId="4" applyNumberFormat="1" applyFont="1" applyFill="1" applyBorder="1" applyAlignment="1" applyProtection="1">
      <alignment horizontal="center" vertical="center" wrapText="1"/>
    </xf>
    <xf numFmtId="38" fontId="78" fillId="12" borderId="142" xfId="4" applyFont="1" applyFill="1" applyBorder="1" applyAlignment="1" applyProtection="1">
      <alignment horizontal="center" vertical="center" shrinkToFit="1"/>
    </xf>
    <xf numFmtId="38" fontId="78" fillId="12" borderId="35" xfId="4" applyFont="1" applyFill="1" applyBorder="1" applyAlignment="1" applyProtection="1">
      <alignment horizontal="center" vertical="center" shrinkToFit="1"/>
    </xf>
    <xf numFmtId="38" fontId="78" fillId="12" borderId="141" xfId="4" applyFont="1" applyFill="1" applyBorder="1" applyAlignment="1" applyProtection="1">
      <alignment horizontal="center" vertical="center" shrinkToFit="1"/>
    </xf>
    <xf numFmtId="38" fontId="33" fillId="0" borderId="87" xfId="4" applyFont="1" applyFill="1" applyBorder="1" applyAlignment="1" applyProtection="1">
      <alignment horizontal="center" vertical="center" shrinkToFit="1"/>
    </xf>
    <xf numFmtId="38" fontId="33" fillId="0" borderId="198" xfId="4" applyFont="1" applyFill="1" applyBorder="1" applyAlignment="1" applyProtection="1">
      <alignment horizontal="center" vertical="center" shrinkToFit="1"/>
    </xf>
    <xf numFmtId="38" fontId="38" fillId="2" borderId="5" xfId="4" applyFont="1" applyFill="1" applyBorder="1" applyAlignment="1" applyProtection="1">
      <alignment horizontal="center" vertical="center" shrinkToFit="1"/>
    </xf>
    <xf numFmtId="38" fontId="38" fillId="2" borderId="13" xfId="4" applyFont="1" applyFill="1" applyBorder="1" applyAlignment="1" applyProtection="1">
      <alignment horizontal="center" vertical="center" shrinkToFit="1"/>
    </xf>
    <xf numFmtId="38" fontId="38" fillId="2" borderId="14" xfId="4" applyFont="1" applyFill="1" applyBorder="1" applyAlignment="1" applyProtection="1">
      <alignment horizontal="center" vertical="center" shrinkToFit="1"/>
    </xf>
    <xf numFmtId="38" fontId="38" fillId="2" borderId="12" xfId="4" applyFont="1" applyFill="1" applyBorder="1" applyAlignment="1" applyProtection="1">
      <alignment horizontal="center" vertical="center" shrinkToFit="1"/>
    </xf>
    <xf numFmtId="38" fontId="33" fillId="5" borderId="112" xfId="4" applyFont="1" applyFill="1" applyBorder="1" applyAlignment="1" applyProtection="1">
      <alignment horizontal="right" wrapText="1"/>
    </xf>
    <xf numFmtId="38" fontId="33" fillId="5" borderId="176" xfId="4" applyFont="1" applyFill="1" applyBorder="1" applyAlignment="1" applyProtection="1">
      <alignment horizontal="right" wrapText="1"/>
    </xf>
    <xf numFmtId="38" fontId="33" fillId="5" borderId="197" xfId="4" applyFont="1" applyFill="1" applyBorder="1" applyAlignment="1" applyProtection="1">
      <alignment horizontal="right" shrinkToFit="1"/>
    </xf>
    <xf numFmtId="38" fontId="33" fillId="5" borderId="83" xfId="4" applyFont="1" applyFill="1" applyBorder="1" applyAlignment="1" applyProtection="1">
      <alignment horizontal="right" shrinkToFit="1"/>
    </xf>
    <xf numFmtId="38" fontId="33" fillId="0" borderId="197" xfId="4" applyFont="1" applyFill="1" applyBorder="1" applyAlignment="1" applyProtection="1">
      <alignment horizontal="right" shrinkToFit="1"/>
      <protection locked="0"/>
    </xf>
    <xf numFmtId="38" fontId="33" fillId="0" borderId="83" xfId="4" applyFont="1" applyFill="1" applyBorder="1" applyAlignment="1" applyProtection="1">
      <alignment horizontal="right" shrinkToFit="1"/>
      <protection locked="0"/>
    </xf>
    <xf numFmtId="38" fontId="33" fillId="0" borderId="142" xfId="4" applyFont="1" applyFill="1" applyBorder="1" applyAlignment="1" applyProtection="1">
      <alignment horizontal="right" shrinkToFit="1"/>
      <protection locked="0"/>
    </xf>
    <xf numFmtId="38" fontId="33" fillId="0" borderId="141" xfId="4" applyFont="1" applyFill="1" applyBorder="1" applyAlignment="1" applyProtection="1">
      <alignment horizontal="right" shrinkToFit="1"/>
      <protection locked="0"/>
    </xf>
    <xf numFmtId="178" fontId="33" fillId="2" borderId="5" xfId="4" applyNumberFormat="1" applyFont="1" applyFill="1" applyBorder="1" applyAlignment="1" applyProtection="1">
      <alignment horizontal="center" vertical="center" shrinkToFit="1"/>
    </xf>
    <xf numFmtId="178" fontId="33" fillId="2" borderId="0" xfId="4" applyNumberFormat="1" applyFont="1" applyFill="1" applyBorder="1" applyAlignment="1" applyProtection="1">
      <alignment horizontal="center" vertical="center" shrinkToFit="1"/>
    </xf>
    <xf numFmtId="178" fontId="33" fillId="2" borderId="4" xfId="4" applyNumberFormat="1" applyFont="1" applyFill="1" applyBorder="1" applyAlignment="1" applyProtection="1">
      <alignment horizontal="center" vertical="center" shrinkToFit="1"/>
    </xf>
    <xf numFmtId="38" fontId="33" fillId="0" borderId="85" xfId="4" applyFont="1" applyFill="1" applyBorder="1" applyAlignment="1" applyProtection="1">
      <alignment horizontal="right" shrinkToFit="1"/>
      <protection locked="0"/>
    </xf>
    <xf numFmtId="38" fontId="33" fillId="0" borderId="136" xfId="4" applyFont="1" applyFill="1" applyBorder="1" applyAlignment="1" applyProtection="1">
      <alignment horizontal="right" shrinkToFit="1"/>
      <protection locked="0"/>
    </xf>
    <xf numFmtId="38" fontId="33" fillId="0" borderId="59" xfId="4" applyFont="1" applyFill="1" applyBorder="1" applyAlignment="1" applyProtection="1">
      <alignment horizontal="right" shrinkToFit="1"/>
      <protection locked="0"/>
    </xf>
    <xf numFmtId="38" fontId="33" fillId="0" borderId="55" xfId="4" applyFont="1" applyFill="1" applyBorder="1" applyAlignment="1" applyProtection="1">
      <alignment horizontal="right" shrinkToFit="1"/>
      <protection locked="0"/>
    </xf>
    <xf numFmtId="38" fontId="33" fillId="5" borderId="183" xfId="4" applyFont="1" applyFill="1" applyBorder="1" applyAlignment="1" applyProtection="1">
      <alignment horizontal="right" shrinkToFit="1"/>
    </xf>
    <xf numFmtId="38" fontId="33" fillId="5" borderId="1" xfId="4" applyFont="1" applyFill="1" applyBorder="1" applyAlignment="1" applyProtection="1">
      <alignment horizontal="right" shrinkToFit="1"/>
    </xf>
    <xf numFmtId="38" fontId="33" fillId="5" borderId="6" xfId="4" applyFont="1" applyFill="1" applyBorder="1" applyAlignment="1" applyProtection="1">
      <alignment horizontal="right" shrinkToFit="1"/>
    </xf>
    <xf numFmtId="38" fontId="33" fillId="5" borderId="33" xfId="4" applyFont="1" applyFill="1" applyBorder="1" applyAlignment="1" applyProtection="1">
      <alignment horizontal="right" vertical="center" shrinkToFit="1"/>
    </xf>
    <xf numFmtId="38" fontId="33" fillId="5" borderId="31" xfId="4" applyFont="1" applyFill="1" applyBorder="1" applyAlignment="1" applyProtection="1">
      <alignment horizontal="right" vertical="center" shrinkToFit="1"/>
    </xf>
    <xf numFmtId="38" fontId="33" fillId="5" borderId="87" xfId="4" applyFont="1" applyFill="1" applyBorder="1" applyAlignment="1" applyProtection="1">
      <alignment horizontal="right" vertical="center" shrinkToFit="1"/>
    </xf>
    <xf numFmtId="38" fontId="33" fillId="5" borderId="191" xfId="4" applyFont="1" applyFill="1" applyBorder="1" applyAlignment="1" applyProtection="1">
      <alignment horizontal="right" vertical="center" shrinkToFit="1"/>
    </xf>
    <xf numFmtId="38" fontId="33" fillId="5" borderId="34" xfId="4" applyFont="1" applyFill="1" applyBorder="1" applyAlignment="1" applyProtection="1">
      <alignment horizontal="right" vertical="center" shrinkToFit="1"/>
    </xf>
    <xf numFmtId="38" fontId="33" fillId="5" borderId="30" xfId="4" applyFont="1" applyFill="1" applyBorder="1" applyAlignment="1" applyProtection="1">
      <alignment horizontal="right" vertical="center" shrinkToFit="1"/>
    </xf>
    <xf numFmtId="38" fontId="38" fillId="5" borderId="211" xfId="4" applyFont="1" applyFill="1" applyBorder="1" applyAlignment="1" applyProtection="1">
      <alignment horizontal="center" vertical="center"/>
      <protection locked="0"/>
    </xf>
    <xf numFmtId="38" fontId="38" fillId="5" borderId="111" xfId="4" applyFont="1" applyFill="1" applyBorder="1" applyAlignment="1" applyProtection="1">
      <alignment horizontal="center" vertical="center"/>
      <protection locked="0"/>
    </xf>
    <xf numFmtId="38" fontId="38" fillId="5" borderId="59" xfId="4" applyFont="1" applyFill="1" applyBorder="1" applyAlignment="1" applyProtection="1">
      <alignment horizontal="center" vertical="center"/>
      <protection locked="0"/>
    </xf>
    <xf numFmtId="38" fontId="33" fillId="0" borderId="146" xfId="4" applyFont="1" applyBorder="1" applyAlignment="1" applyProtection="1">
      <alignment horizontal="center" vertical="center"/>
    </xf>
    <xf numFmtId="38" fontId="33" fillId="0" borderId="148" xfId="4" applyFont="1" applyBorder="1" applyAlignment="1" applyProtection="1">
      <alignment horizontal="center" vertical="center"/>
    </xf>
    <xf numFmtId="38" fontId="33" fillId="0" borderId="239" xfId="4" applyFont="1" applyBorder="1" applyAlignment="1" applyProtection="1">
      <alignment horizontal="center" vertical="center" wrapText="1"/>
      <protection locked="0"/>
    </xf>
    <xf numFmtId="38" fontId="33" fillId="0" borderId="112" xfId="4" applyFont="1" applyBorder="1" applyAlignment="1" applyProtection="1">
      <alignment horizontal="center" vertical="center" wrapText="1"/>
      <protection locked="0"/>
    </xf>
    <xf numFmtId="38" fontId="33" fillId="0" borderId="99" xfId="4" applyFont="1" applyBorder="1" applyAlignment="1" applyProtection="1">
      <alignment horizontal="center" vertical="center" wrapText="1"/>
      <protection locked="0"/>
    </xf>
    <xf numFmtId="38" fontId="33" fillId="0" borderId="110" xfId="4" applyFont="1" applyBorder="1" applyAlignment="1" applyProtection="1">
      <alignment horizontal="center" vertical="center" wrapText="1"/>
      <protection locked="0"/>
    </xf>
    <xf numFmtId="38" fontId="33" fillId="0" borderId="175" xfId="4" applyFont="1" applyBorder="1" applyAlignment="1" applyProtection="1">
      <alignment horizontal="center" vertical="center" wrapText="1"/>
      <protection locked="0"/>
    </xf>
    <xf numFmtId="38" fontId="33" fillId="0" borderId="176" xfId="4" applyFont="1" applyBorder="1" applyAlignment="1" applyProtection="1">
      <alignment horizontal="center" vertical="center" wrapText="1"/>
      <protection locked="0"/>
    </xf>
    <xf numFmtId="38" fontId="33" fillId="0" borderId="5" xfId="4" applyFont="1" applyBorder="1" applyAlignment="1" applyProtection="1">
      <alignment horizontal="center" vertical="center" wrapText="1"/>
      <protection locked="0"/>
    </xf>
    <xf numFmtId="38" fontId="33" fillId="0" borderId="142" xfId="4" applyFont="1" applyBorder="1" applyAlignment="1" applyProtection="1">
      <alignment horizontal="center" vertical="center" wrapText="1"/>
      <protection locked="0"/>
    </xf>
    <xf numFmtId="181" fontId="33" fillId="0" borderId="178" xfId="4" applyNumberFormat="1" applyFont="1" applyBorder="1" applyAlignment="1" applyProtection="1">
      <alignment horizontal="center" vertical="center"/>
      <protection locked="0"/>
    </xf>
    <xf numFmtId="181" fontId="33" fillId="0" borderId="240" xfId="4" applyNumberFormat="1" applyFont="1" applyBorder="1" applyAlignment="1" applyProtection="1">
      <alignment horizontal="center" vertical="center"/>
      <protection locked="0"/>
    </xf>
    <xf numFmtId="38" fontId="33" fillId="5" borderId="18" xfId="4" applyFont="1" applyFill="1" applyBorder="1" applyAlignment="1" applyProtection="1">
      <alignment horizontal="right" shrinkToFit="1"/>
    </xf>
    <xf numFmtId="38" fontId="33" fillId="5" borderId="9" xfId="4" applyFont="1" applyFill="1" applyBorder="1" applyAlignment="1" applyProtection="1">
      <alignment horizontal="right" shrinkToFit="1"/>
    </xf>
    <xf numFmtId="37" fontId="69" fillId="2" borderId="33" xfId="4" applyNumberFormat="1" applyFont="1" applyFill="1" applyBorder="1" applyAlignment="1" applyProtection="1">
      <alignment horizontal="center" vertical="center" shrinkToFit="1"/>
    </xf>
    <xf numFmtId="37" fontId="69" fillId="2" borderId="51" xfId="4" applyNumberFormat="1" applyFont="1" applyFill="1" applyBorder="1" applyAlignment="1" applyProtection="1">
      <alignment horizontal="center" vertical="center" shrinkToFit="1"/>
    </xf>
    <xf numFmtId="37" fontId="69" fillId="2" borderId="31" xfId="4" applyNumberFormat="1" applyFont="1" applyFill="1" applyBorder="1" applyAlignment="1" applyProtection="1">
      <alignment horizontal="center" vertical="center" shrinkToFit="1"/>
    </xf>
    <xf numFmtId="38" fontId="33" fillId="5" borderId="140" xfId="4" applyFont="1" applyFill="1" applyBorder="1" applyAlignment="1" applyProtection="1">
      <alignment horizontal="right" wrapText="1"/>
    </xf>
    <xf numFmtId="38" fontId="33" fillId="5" borderId="111" xfId="4" applyFont="1" applyFill="1" applyBorder="1" applyAlignment="1" applyProtection="1">
      <alignment horizontal="right" wrapText="1"/>
    </xf>
    <xf numFmtId="38" fontId="33" fillId="5" borderId="59" xfId="4" applyFont="1" applyFill="1" applyBorder="1" applyAlignment="1" applyProtection="1">
      <alignment horizontal="right" shrinkToFit="1"/>
    </xf>
    <xf numFmtId="38" fontId="33" fillId="5" borderId="55" xfId="4" applyFont="1" applyFill="1" applyBorder="1" applyAlignment="1" applyProtection="1">
      <alignment horizontal="right" shrinkToFit="1"/>
    </xf>
    <xf numFmtId="38" fontId="33" fillId="0" borderId="92" xfId="4" applyFont="1" applyBorder="1" applyAlignment="1">
      <alignment horizontal="center" vertical="center"/>
    </xf>
    <xf numFmtId="38" fontId="33" fillId="0" borderId="65" xfId="4" applyFont="1" applyBorder="1" applyAlignment="1">
      <alignment horizontal="center" vertical="center"/>
    </xf>
    <xf numFmtId="38" fontId="33" fillId="0" borderId="93" xfId="4" applyFont="1" applyBorder="1" applyAlignment="1">
      <alignment horizontal="center" vertical="center"/>
    </xf>
    <xf numFmtId="38" fontId="33" fillId="0" borderId="179" xfId="4" applyFont="1" applyBorder="1" applyAlignment="1" applyProtection="1">
      <alignment horizontal="center" vertical="center"/>
      <protection locked="0"/>
    </xf>
    <xf numFmtId="38" fontId="33" fillId="0" borderId="123" xfId="4" applyFont="1" applyBorder="1" applyAlignment="1" applyProtection="1">
      <alignment horizontal="center" vertical="center"/>
      <protection locked="0"/>
    </xf>
    <xf numFmtId="38" fontId="33" fillId="0" borderId="125" xfId="4" applyFont="1" applyBorder="1" applyAlignment="1" applyProtection="1">
      <alignment horizontal="center" vertical="center"/>
      <protection locked="0"/>
    </xf>
    <xf numFmtId="38" fontId="33" fillId="5" borderId="234" xfId="4" applyFont="1" applyFill="1" applyBorder="1" applyAlignment="1" applyProtection="1">
      <alignment horizontal="center" vertical="center" shrinkToFit="1"/>
      <protection locked="0"/>
    </xf>
    <xf numFmtId="38" fontId="33" fillId="5" borderId="196" xfId="4" applyFont="1" applyFill="1" applyBorder="1" applyAlignment="1" applyProtection="1">
      <alignment horizontal="center" vertical="center" shrinkToFit="1"/>
      <protection locked="0"/>
    </xf>
    <xf numFmtId="38" fontId="33" fillId="5" borderId="135" xfId="4" applyFont="1" applyFill="1" applyBorder="1" applyAlignment="1" applyProtection="1">
      <alignment horizontal="center" vertical="center" shrinkToFit="1"/>
      <protection locked="0"/>
    </xf>
    <xf numFmtId="0" fontId="33" fillId="0" borderId="235" xfId="4" applyNumberFormat="1" applyFont="1" applyBorder="1" applyAlignment="1" applyProtection="1">
      <alignment horizontal="center" vertical="center" wrapText="1"/>
      <protection locked="0"/>
    </xf>
    <xf numFmtId="0" fontId="33" fillId="0" borderId="236" xfId="4" applyNumberFormat="1" applyFont="1" applyBorder="1" applyAlignment="1" applyProtection="1">
      <alignment horizontal="center" vertical="center" wrapText="1"/>
      <protection locked="0"/>
    </xf>
    <xf numFmtId="0" fontId="33" fillId="0" borderId="27" xfId="4" applyNumberFormat="1" applyFont="1" applyBorder="1" applyAlignment="1" applyProtection="1">
      <alignment horizontal="center" vertical="center" wrapText="1"/>
      <protection locked="0"/>
    </xf>
    <xf numFmtId="0" fontId="33" fillId="0" borderId="124" xfId="4" applyNumberFormat="1" applyFont="1" applyBorder="1" applyAlignment="1" applyProtection="1">
      <alignment horizontal="center" vertical="center" wrapText="1"/>
      <protection locked="0"/>
    </xf>
    <xf numFmtId="0" fontId="33" fillId="0" borderId="29" xfId="4" applyNumberFormat="1" applyFont="1" applyBorder="1" applyAlignment="1" applyProtection="1">
      <alignment horizontal="center" vertical="center" wrapText="1"/>
      <protection locked="0"/>
    </xf>
    <xf numFmtId="0" fontId="33" fillId="0" borderId="126" xfId="4" applyNumberFormat="1" applyFont="1" applyBorder="1" applyAlignment="1" applyProtection="1">
      <alignment horizontal="center" vertical="center" wrapText="1"/>
      <protection locked="0"/>
    </xf>
    <xf numFmtId="0" fontId="33" fillId="5" borderId="118" xfId="4" applyNumberFormat="1" applyFont="1" applyFill="1" applyBorder="1" applyAlignment="1" applyProtection="1">
      <alignment horizontal="center" vertical="center" wrapText="1"/>
    </xf>
    <xf numFmtId="0" fontId="33" fillId="5" borderId="120" xfId="4" applyNumberFormat="1" applyFont="1" applyFill="1" applyBorder="1" applyAlignment="1" applyProtection="1">
      <alignment horizontal="center" vertical="center" wrapText="1"/>
    </xf>
    <xf numFmtId="38" fontId="33" fillId="2" borderId="33" xfId="4" applyFont="1" applyFill="1" applyBorder="1" applyAlignment="1">
      <alignment horizontal="center" vertical="center" textRotation="255"/>
    </xf>
    <xf numFmtId="38" fontId="33" fillId="2" borderId="87" xfId="4" applyFont="1" applyFill="1" applyBorder="1" applyAlignment="1">
      <alignment horizontal="center" vertical="center" textRotation="255"/>
    </xf>
    <xf numFmtId="38" fontId="33" fillId="2" borderId="178" xfId="4" applyFont="1" applyFill="1" applyBorder="1" applyAlignment="1">
      <alignment horizontal="center" vertical="center" textRotation="255"/>
    </xf>
    <xf numFmtId="38" fontId="33" fillId="0" borderId="153" xfId="4" applyFont="1" applyBorder="1" applyAlignment="1">
      <alignment horizontal="center" vertical="center"/>
    </xf>
    <xf numFmtId="38" fontId="33" fillId="0" borderId="66" xfId="4" applyFont="1" applyBorder="1" applyAlignment="1">
      <alignment horizontal="center" vertical="center"/>
    </xf>
    <xf numFmtId="0" fontId="33" fillId="5" borderId="149" xfId="4" applyNumberFormat="1" applyFont="1" applyFill="1" applyBorder="1" applyAlignment="1" applyProtection="1">
      <alignment horizontal="center" vertical="center" wrapText="1"/>
    </xf>
    <xf numFmtId="0" fontId="33" fillId="5" borderId="150" xfId="4" applyNumberFormat="1" applyFont="1" applyFill="1" applyBorder="1" applyAlignment="1" applyProtection="1">
      <alignment horizontal="center" vertical="center" wrapText="1"/>
    </xf>
    <xf numFmtId="0" fontId="33" fillId="5" borderId="161" xfId="4" applyNumberFormat="1" applyFont="1" applyFill="1" applyBorder="1" applyAlignment="1" applyProtection="1">
      <alignment horizontal="center" vertical="center" wrapText="1"/>
    </xf>
    <xf numFmtId="0" fontId="33" fillId="5" borderId="162" xfId="4" applyNumberFormat="1" applyFont="1" applyFill="1" applyBorder="1" applyAlignment="1" applyProtection="1">
      <alignment horizontal="center" vertical="center" wrapText="1"/>
    </xf>
    <xf numFmtId="38" fontId="33" fillId="5" borderId="182" xfId="4" applyFont="1" applyFill="1" applyBorder="1" applyAlignment="1" applyProtection="1">
      <alignment horizontal="right" wrapText="1"/>
    </xf>
    <xf numFmtId="38" fontId="33" fillId="5" borderId="233" xfId="4" applyFont="1" applyFill="1" applyBorder="1" applyAlignment="1" applyProtection="1">
      <alignment horizontal="center" vertical="center"/>
    </xf>
    <xf numFmtId="38" fontId="33" fillId="5" borderId="167" xfId="4" applyFont="1" applyFill="1" applyBorder="1" applyAlignment="1" applyProtection="1">
      <alignment horizontal="center" vertical="center"/>
    </xf>
    <xf numFmtId="38" fontId="33" fillId="5" borderId="168" xfId="4" applyFont="1" applyFill="1" applyBorder="1" applyAlignment="1" applyProtection="1">
      <alignment horizontal="center" vertical="center"/>
      <protection locked="0"/>
    </xf>
    <xf numFmtId="38" fontId="33" fillId="5" borderId="169" xfId="4" applyFont="1" applyFill="1" applyBorder="1" applyAlignment="1" applyProtection="1">
      <alignment horizontal="center" vertical="center"/>
      <protection locked="0"/>
    </xf>
    <xf numFmtId="38" fontId="33" fillId="0" borderId="197" xfId="4" applyFont="1" applyBorder="1" applyAlignment="1" applyProtection="1">
      <alignment horizontal="center" vertical="center" wrapText="1"/>
      <protection locked="0"/>
    </xf>
    <xf numFmtId="38" fontId="38" fillId="5" borderId="237" xfId="4" applyFont="1" applyFill="1" applyBorder="1" applyAlignment="1" applyProtection="1">
      <alignment horizontal="center" vertical="center"/>
      <protection locked="0"/>
    </xf>
    <xf numFmtId="38" fontId="38" fillId="5" borderId="238" xfId="4" applyFont="1" applyFill="1" applyBorder="1" applyAlignment="1" applyProtection="1">
      <alignment horizontal="center" vertical="center"/>
      <protection locked="0"/>
    </xf>
    <xf numFmtId="38" fontId="38" fillId="5" borderId="180" xfId="4" applyFont="1" applyFill="1" applyBorder="1" applyAlignment="1" applyProtection="1">
      <alignment horizontal="center" vertical="center"/>
      <protection locked="0"/>
    </xf>
    <xf numFmtId="38" fontId="33" fillId="5" borderId="85" xfId="4" applyFont="1" applyFill="1" applyBorder="1" applyAlignment="1" applyProtection="1">
      <alignment horizontal="center" vertical="center"/>
    </xf>
    <xf numFmtId="38" fontId="33" fillId="5" borderId="51" xfId="4" applyFont="1" applyFill="1" applyBorder="1" applyAlignment="1" applyProtection="1">
      <alignment horizontal="center" vertical="center"/>
    </xf>
    <xf numFmtId="38" fontId="33" fillId="5" borderId="136" xfId="4" applyFont="1" applyFill="1" applyBorder="1" applyAlignment="1" applyProtection="1">
      <alignment horizontal="center" vertical="center"/>
    </xf>
    <xf numFmtId="38" fontId="33" fillId="5" borderId="88" xfId="4" applyFont="1" applyFill="1" applyBorder="1" applyAlignment="1" applyProtection="1">
      <alignment horizontal="center" vertical="center"/>
    </xf>
    <xf numFmtId="38" fontId="33" fillId="5" borderId="89" xfId="4" applyFont="1" applyFill="1" applyBorder="1" applyAlignment="1" applyProtection="1">
      <alignment horizontal="center" vertical="center"/>
    </xf>
    <xf numFmtId="38" fontId="33" fillId="5" borderId="90" xfId="4" applyFont="1" applyFill="1" applyBorder="1" applyAlignment="1" applyProtection="1">
      <alignment horizontal="center" vertical="center"/>
    </xf>
    <xf numFmtId="38" fontId="33" fillId="0" borderId="178" xfId="4" applyFont="1" applyBorder="1" applyAlignment="1">
      <alignment horizontal="center" vertical="center"/>
    </xf>
    <xf numFmtId="38" fontId="33" fillId="0" borderId="189" xfId="4" applyFont="1" applyBorder="1" applyAlignment="1">
      <alignment horizontal="center" vertical="center"/>
    </xf>
    <xf numFmtId="38" fontId="33" fillId="0" borderId="199" xfId="4" applyFont="1" applyBorder="1" applyAlignment="1">
      <alignment horizontal="center" vertical="center"/>
    </xf>
    <xf numFmtId="38" fontId="77" fillId="0" borderId="33" xfId="4" applyFont="1" applyBorder="1" applyAlignment="1">
      <alignment horizontal="center" vertical="center" wrapText="1"/>
    </xf>
    <xf numFmtId="38" fontId="77" fillId="0" borderId="232" xfId="4" applyFont="1" applyBorder="1" applyAlignment="1">
      <alignment horizontal="center" vertical="center"/>
    </xf>
    <xf numFmtId="38" fontId="33" fillId="5" borderId="146" xfId="4" applyFont="1" applyFill="1" applyBorder="1" applyAlignment="1" applyProtection="1">
      <alignment horizontal="center" vertical="center"/>
    </xf>
    <xf numFmtId="38" fontId="33" fillId="5" borderId="157" xfId="4" applyFont="1" applyFill="1" applyBorder="1" applyAlignment="1" applyProtection="1">
      <alignment horizontal="center" vertical="center"/>
    </xf>
    <xf numFmtId="38" fontId="33" fillId="5" borderId="31" xfId="4" applyFont="1" applyFill="1" applyBorder="1" applyAlignment="1" applyProtection="1">
      <alignment horizontal="center" vertical="center"/>
    </xf>
    <xf numFmtId="38" fontId="33" fillId="0" borderId="113" xfId="4" applyFont="1" applyFill="1" applyBorder="1" applyAlignment="1" applyProtection="1">
      <alignment horizontal="center" vertical="center" wrapText="1"/>
    </xf>
    <xf numFmtId="38" fontId="33" fillId="0" borderId="86" xfId="4" applyFont="1" applyFill="1" applyBorder="1" applyAlignment="1" applyProtection="1">
      <alignment horizontal="center" vertical="center" wrapText="1"/>
    </xf>
    <xf numFmtId="38" fontId="33" fillId="5" borderId="163" xfId="4" applyFont="1" applyFill="1" applyBorder="1" applyAlignment="1" applyProtection="1">
      <alignment horizontal="center" vertical="center"/>
      <protection locked="0"/>
    </xf>
    <xf numFmtId="38" fontId="33" fillId="5" borderId="164" xfId="4" applyFont="1" applyFill="1" applyBorder="1" applyAlignment="1" applyProtection="1">
      <alignment horizontal="center" vertical="center"/>
      <protection locked="0"/>
    </xf>
    <xf numFmtId="38" fontId="33" fillId="10" borderId="152" xfId="4" applyFont="1" applyFill="1" applyBorder="1" applyAlignment="1" applyProtection="1">
      <alignment horizontal="center" vertical="center" shrinkToFit="1"/>
    </xf>
    <xf numFmtId="38" fontId="33" fillId="10" borderId="145" xfId="4" applyFont="1" applyFill="1" applyBorder="1" applyAlignment="1" applyProtection="1">
      <alignment horizontal="center" vertical="center" shrinkToFit="1"/>
    </xf>
    <xf numFmtId="38" fontId="33" fillId="0" borderId="149" xfId="4" applyFont="1" applyBorder="1" applyAlignment="1" applyProtection="1">
      <alignment horizontal="left" vertical="center" indent="1"/>
      <protection locked="0"/>
    </xf>
    <xf numFmtId="38" fontId="33" fillId="0" borderId="24" xfId="4" applyFont="1" applyBorder="1" applyAlignment="1" applyProtection="1">
      <alignment horizontal="left" vertical="center" indent="1"/>
      <protection locked="0"/>
    </xf>
    <xf numFmtId="38" fontId="33" fillId="0" borderId="150" xfId="4" applyFont="1" applyBorder="1" applyAlignment="1" applyProtection="1">
      <alignment horizontal="left" vertical="center" indent="1"/>
      <protection locked="0"/>
    </xf>
    <xf numFmtId="38" fontId="74" fillId="5" borderId="146" xfId="4" applyFont="1" applyFill="1" applyBorder="1" applyAlignment="1" applyProtection="1">
      <alignment horizontal="center" vertical="center"/>
    </xf>
    <xf numFmtId="38" fontId="74" fillId="5" borderId="157" xfId="4" applyFont="1" applyFill="1" applyBorder="1" applyAlignment="1" applyProtection="1">
      <alignment horizontal="center" vertical="center"/>
    </xf>
    <xf numFmtId="38" fontId="74" fillId="0" borderId="158" xfId="4" applyFont="1" applyFill="1" applyBorder="1" applyAlignment="1" applyProtection="1">
      <alignment horizontal="center" vertical="center" shrinkToFit="1"/>
    </xf>
    <xf numFmtId="38" fontId="74" fillId="0" borderId="147" xfId="4" applyFont="1" applyFill="1" applyBorder="1" applyAlignment="1" applyProtection="1">
      <alignment horizontal="center" vertical="center" shrinkToFit="1"/>
    </xf>
    <xf numFmtId="38" fontId="76" fillId="4" borderId="147" xfId="4" applyFont="1" applyFill="1" applyBorder="1" applyAlignment="1" applyProtection="1">
      <alignment horizontal="center" vertical="center" shrinkToFit="1"/>
      <protection locked="0"/>
    </xf>
    <xf numFmtId="38" fontId="75" fillId="4" borderId="147" xfId="4" applyFont="1" applyFill="1" applyBorder="1" applyAlignment="1" applyProtection="1">
      <alignment horizontal="center" vertical="center" shrinkToFit="1"/>
      <protection locked="0"/>
    </xf>
    <xf numFmtId="38" fontId="59" fillId="5" borderId="65" xfId="4" applyFont="1" applyFill="1" applyBorder="1" applyAlignment="1">
      <alignment horizontal="center" vertical="center" shrinkToFit="1"/>
    </xf>
    <xf numFmtId="38" fontId="59" fillId="5" borderId="1" xfId="4" applyFont="1" applyFill="1" applyBorder="1" applyAlignment="1">
      <alignment horizontal="center" vertical="center" shrinkToFit="1"/>
    </xf>
    <xf numFmtId="38" fontId="59" fillId="5" borderId="93" xfId="4" applyFont="1" applyFill="1" applyBorder="1" applyAlignment="1">
      <alignment horizontal="center" vertical="center" shrinkToFit="1"/>
    </xf>
    <xf numFmtId="38" fontId="59" fillId="5" borderId="94" xfId="4" applyFont="1" applyFill="1" applyBorder="1" applyAlignment="1">
      <alignment horizontal="center" vertical="center" shrinkToFit="1"/>
    </xf>
    <xf numFmtId="38" fontId="40" fillId="0" borderId="1" xfId="4" applyFont="1" applyBorder="1" applyAlignment="1">
      <alignment horizontal="center" vertical="center" shrinkToFit="1"/>
    </xf>
    <xf numFmtId="38" fontId="40" fillId="0" borderId="156" xfId="4" applyFont="1" applyBorder="1" applyAlignment="1">
      <alignment horizontal="center" vertical="center" shrinkToFit="1"/>
    </xf>
    <xf numFmtId="38" fontId="40" fillId="0" borderId="94" xfId="4" applyFont="1" applyBorder="1" applyAlignment="1">
      <alignment horizontal="center" vertical="center" shrinkToFit="1"/>
    </xf>
    <xf numFmtId="38" fontId="40" fillId="0" borderId="122" xfId="4" applyFont="1" applyBorder="1" applyAlignment="1">
      <alignment horizontal="center" vertical="center" shrinkToFit="1"/>
    </xf>
    <xf numFmtId="38" fontId="40" fillId="0" borderId="1" xfId="4" applyFont="1" applyFill="1" applyBorder="1" applyAlignment="1" applyProtection="1">
      <alignment horizontal="center" vertical="center" shrinkToFit="1"/>
      <protection locked="0"/>
    </xf>
    <xf numFmtId="38" fontId="40" fillId="0" borderId="156" xfId="4" applyFont="1" applyFill="1" applyBorder="1" applyAlignment="1" applyProtection="1">
      <alignment horizontal="center" vertical="center" shrinkToFit="1"/>
      <protection locked="0"/>
    </xf>
    <xf numFmtId="38" fontId="40" fillId="0" borderId="94" xfId="4" applyFont="1" applyFill="1" applyBorder="1" applyAlignment="1" applyProtection="1">
      <alignment horizontal="center" vertical="center" shrinkToFit="1"/>
      <protection locked="0"/>
    </xf>
    <xf numFmtId="38" fontId="40" fillId="0" borderId="122" xfId="4" applyFont="1" applyFill="1" applyBorder="1" applyAlignment="1" applyProtection="1">
      <alignment horizontal="center" vertical="center" shrinkToFit="1"/>
      <protection locked="0"/>
    </xf>
    <xf numFmtId="38" fontId="74" fillId="5" borderId="34" xfId="4" applyFont="1" applyFill="1" applyBorder="1" applyAlignment="1" applyProtection="1">
      <alignment horizontal="center" vertical="center"/>
    </xf>
    <xf numFmtId="38" fontId="74" fillId="5" borderId="141" xfId="4" applyFont="1" applyFill="1" applyBorder="1" applyAlignment="1" applyProtection="1">
      <alignment horizontal="center" vertical="center"/>
    </xf>
    <xf numFmtId="38" fontId="74" fillId="0" borderId="159" xfId="4" applyFont="1" applyFill="1" applyBorder="1" applyAlignment="1" applyProtection="1">
      <alignment horizontal="center" vertical="center" shrinkToFit="1"/>
    </xf>
    <xf numFmtId="38" fontId="74" fillId="0" borderId="160" xfId="4" applyFont="1" applyFill="1" applyBorder="1" applyAlignment="1" applyProtection="1">
      <alignment horizontal="center" vertical="center" shrinkToFit="1"/>
    </xf>
    <xf numFmtId="38" fontId="76" fillId="4" borderId="160" xfId="4" applyFont="1" applyFill="1" applyBorder="1" applyAlignment="1" applyProtection="1">
      <alignment horizontal="center" vertical="center" shrinkToFit="1"/>
      <protection locked="0"/>
    </xf>
    <xf numFmtId="38" fontId="75" fillId="4" borderId="160" xfId="4" applyFont="1" applyFill="1" applyBorder="1" applyAlignment="1" applyProtection="1">
      <alignment horizontal="center" vertical="center" shrinkToFit="1"/>
      <protection locked="0"/>
    </xf>
    <xf numFmtId="38" fontId="33" fillId="0" borderId="161" xfId="4" applyFont="1" applyBorder="1" applyAlignment="1" applyProtection="1">
      <alignment horizontal="left" vertical="center" indent="1"/>
      <protection locked="0"/>
    </xf>
    <xf numFmtId="38" fontId="33" fillId="0" borderId="160" xfId="4" applyFont="1" applyBorder="1" applyAlignment="1" applyProtection="1">
      <alignment horizontal="left" vertical="center" indent="1"/>
      <protection locked="0"/>
    </xf>
    <xf numFmtId="38" fontId="33" fillId="0" borderId="162" xfId="4" applyFont="1" applyBorder="1" applyAlignment="1" applyProtection="1">
      <alignment horizontal="left" vertical="center" indent="1"/>
      <protection locked="0"/>
    </xf>
    <xf numFmtId="38" fontId="33" fillId="5" borderId="140" xfId="4" applyFont="1" applyFill="1" applyBorder="1" applyAlignment="1" applyProtection="1">
      <alignment horizontal="center" vertical="center" wrapText="1"/>
    </xf>
    <xf numFmtId="38" fontId="33" fillId="5" borderId="172" xfId="4" applyFont="1" applyFill="1" applyBorder="1" applyAlignment="1" applyProtection="1">
      <alignment horizontal="center" vertical="center" wrapText="1"/>
    </xf>
    <xf numFmtId="38" fontId="33" fillId="5" borderId="85" xfId="4" applyFont="1" applyFill="1" applyBorder="1" applyAlignment="1" applyProtection="1">
      <alignment horizontal="center" vertical="center" wrapText="1"/>
    </xf>
    <xf numFmtId="38" fontId="33" fillId="5" borderId="88" xfId="4" applyFont="1" applyFill="1" applyBorder="1" applyAlignment="1" applyProtection="1">
      <alignment horizontal="center" vertical="center" wrapText="1"/>
    </xf>
    <xf numFmtId="38" fontId="33" fillId="9" borderId="33" xfId="4" applyFont="1" applyFill="1" applyBorder="1" applyAlignment="1" applyProtection="1">
      <alignment horizontal="center" vertical="center" wrapText="1"/>
    </xf>
    <xf numFmtId="38" fontId="33" fillId="9" borderId="31" xfId="4" applyFont="1" applyFill="1" applyBorder="1" applyAlignment="1" applyProtection="1">
      <alignment horizontal="center" vertical="center" wrapText="1"/>
    </xf>
    <xf numFmtId="38" fontId="33" fillId="9" borderId="232" xfId="4" applyFont="1" applyFill="1" applyBorder="1" applyAlignment="1" applyProtection="1">
      <alignment horizontal="center" vertical="center" wrapText="1"/>
    </xf>
    <xf numFmtId="38" fontId="33" fillId="9" borderId="173" xfId="4" applyFont="1" applyFill="1" applyBorder="1" applyAlignment="1" applyProtection="1">
      <alignment horizontal="center" vertical="center" wrapText="1"/>
    </xf>
    <xf numFmtId="38" fontId="72" fillId="0" borderId="0" xfId="4" applyFont="1" applyFill="1" applyBorder="1" applyAlignment="1">
      <alignment horizontal="center" vertical="center" shrinkToFit="1"/>
    </xf>
    <xf numFmtId="38" fontId="40" fillId="0" borderId="33" xfId="4" applyFont="1" applyBorder="1" applyAlignment="1" applyProtection="1">
      <alignment horizontal="center" vertical="center"/>
      <protection locked="0"/>
    </xf>
    <xf numFmtId="38" fontId="40" fillId="0" borderId="31" xfId="4" applyFont="1" applyBorder="1" applyAlignment="1" applyProtection="1">
      <alignment horizontal="center" vertical="center"/>
      <protection locked="0"/>
    </xf>
    <xf numFmtId="38" fontId="40" fillId="0" borderId="34" xfId="4" applyFont="1" applyBorder="1" applyAlignment="1" applyProtection="1">
      <alignment horizontal="center" vertical="center"/>
      <protection locked="0"/>
    </xf>
    <xf numFmtId="38" fontId="40" fillId="0" borderId="30" xfId="4" applyFont="1" applyBorder="1" applyAlignment="1" applyProtection="1">
      <alignment horizontal="center" vertical="center"/>
      <protection locked="0"/>
    </xf>
    <xf numFmtId="38" fontId="73" fillId="5" borderId="0" xfId="4" applyFont="1" applyFill="1" applyBorder="1" applyAlignment="1">
      <alignment horizontal="center" vertical="center"/>
    </xf>
    <xf numFmtId="38" fontId="73" fillId="5" borderId="35" xfId="4" applyFont="1" applyFill="1" applyBorder="1" applyAlignment="1">
      <alignment horizontal="center" vertical="center"/>
    </xf>
    <xf numFmtId="38" fontId="40" fillId="5" borderId="33" xfId="4" applyFont="1" applyFill="1" applyBorder="1" applyAlignment="1" applyProtection="1">
      <alignment horizontal="center" vertical="center"/>
      <protection locked="0"/>
    </xf>
    <xf numFmtId="38" fontId="40" fillId="5" borderId="136" xfId="4" applyFont="1" applyFill="1" applyBorder="1" applyAlignment="1" applyProtection="1">
      <alignment horizontal="center" vertical="center"/>
      <protection locked="0"/>
    </xf>
    <xf numFmtId="38" fontId="40" fillId="5" borderId="34" xfId="4" applyFont="1" applyFill="1" applyBorder="1" applyAlignment="1" applyProtection="1">
      <alignment horizontal="center" vertical="center"/>
      <protection locked="0"/>
    </xf>
    <xf numFmtId="38" fontId="40" fillId="5" borderId="141" xfId="4" applyFont="1" applyFill="1" applyBorder="1" applyAlignment="1" applyProtection="1">
      <alignment horizontal="center" vertical="center"/>
      <protection locked="0"/>
    </xf>
    <xf numFmtId="38" fontId="40" fillId="6" borderId="85" xfId="4" applyFont="1" applyFill="1" applyBorder="1" applyAlignment="1" applyProtection="1">
      <alignment horizontal="center" vertical="center"/>
      <protection locked="0"/>
    </xf>
    <xf numFmtId="38" fontId="40" fillId="6" borderId="137" xfId="4" applyFont="1" applyFill="1" applyBorder="1" applyAlignment="1" applyProtection="1">
      <alignment horizontal="center" vertical="center"/>
      <protection locked="0"/>
    </xf>
    <xf numFmtId="38" fontId="40" fillId="6" borderId="142" xfId="4" applyFont="1" applyFill="1" applyBorder="1" applyAlignment="1" applyProtection="1">
      <alignment horizontal="center" vertical="center"/>
      <protection locked="0"/>
    </xf>
    <xf numFmtId="38" fontId="40" fillId="6" borderId="143" xfId="4" applyFont="1" applyFill="1" applyBorder="1" applyAlignment="1" applyProtection="1">
      <alignment horizontal="center" vertical="center"/>
      <protection locked="0"/>
    </xf>
    <xf numFmtId="38" fontId="40" fillId="0" borderId="138" xfId="4" applyFont="1" applyBorder="1" applyAlignment="1" applyProtection="1">
      <alignment horizontal="center" vertical="center"/>
      <protection locked="0"/>
    </xf>
    <xf numFmtId="38" fontId="40" fillId="0" borderId="137" xfId="4" applyFont="1" applyBorder="1" applyAlignment="1" applyProtection="1">
      <alignment horizontal="center" vertical="center"/>
      <protection locked="0"/>
    </xf>
    <xf numFmtId="38" fontId="40" fillId="0" borderId="144" xfId="4" applyFont="1" applyBorder="1" applyAlignment="1" applyProtection="1">
      <alignment horizontal="center" vertical="center"/>
      <protection locked="0"/>
    </xf>
    <xf numFmtId="38" fontId="40" fillId="0" borderId="143" xfId="4" applyFont="1" applyBorder="1" applyAlignment="1" applyProtection="1">
      <alignment horizontal="center" vertical="center"/>
      <protection locked="0"/>
    </xf>
    <xf numFmtId="38" fontId="33" fillId="0" borderId="18" xfId="4" applyFont="1" applyBorder="1" applyAlignment="1" applyProtection="1">
      <alignment horizontal="center" vertical="center" wrapText="1"/>
    </xf>
    <xf numFmtId="38" fontId="33" fillId="0" borderId="110" xfId="4" applyFont="1" applyBorder="1" applyAlignment="1" applyProtection="1">
      <alignment horizontal="center" vertical="center"/>
    </xf>
    <xf numFmtId="38" fontId="33" fillId="0" borderId="176" xfId="4" applyFont="1" applyBorder="1" applyAlignment="1" applyProtection="1">
      <alignment horizontal="center" vertical="center"/>
    </xf>
    <xf numFmtId="38" fontId="33" fillId="0" borderId="147" xfId="4" applyFont="1" applyBorder="1" applyAlignment="1" applyProtection="1">
      <alignment vertical="center"/>
      <protection locked="0"/>
    </xf>
    <xf numFmtId="38" fontId="33" fillId="0" borderId="148" xfId="4" applyFont="1" applyBorder="1" applyAlignment="1" applyProtection="1">
      <alignment vertical="center"/>
      <protection locked="0"/>
    </xf>
    <xf numFmtId="38" fontId="33" fillId="5" borderId="33" xfId="4" applyFont="1" applyFill="1" applyBorder="1" applyAlignment="1" applyProtection="1">
      <alignment horizontal="center" vertical="center" wrapText="1"/>
    </xf>
    <xf numFmtId="38" fontId="33" fillId="5" borderId="31" xfId="4" applyFont="1" applyFill="1" applyBorder="1" applyAlignment="1" applyProtection="1">
      <alignment horizontal="center" vertical="center" wrapText="1"/>
    </xf>
    <xf numFmtId="38" fontId="33" fillId="5" borderId="34" xfId="4" applyFont="1" applyFill="1" applyBorder="1" applyAlignment="1" applyProtection="1">
      <alignment horizontal="center" vertical="center" wrapText="1"/>
    </xf>
    <xf numFmtId="38" fontId="33" fillId="5" borderId="30" xfId="4" applyFont="1" applyFill="1" applyBorder="1" applyAlignment="1" applyProtection="1">
      <alignment horizontal="center" vertical="center" wrapText="1"/>
    </xf>
    <xf numFmtId="38" fontId="40" fillId="0" borderId="51" xfId="4" applyFont="1" applyBorder="1" applyAlignment="1" applyProtection="1">
      <alignment horizontal="center" vertical="center"/>
      <protection locked="0"/>
    </xf>
    <xf numFmtId="38" fontId="40" fillId="0" borderId="35" xfId="4" applyFont="1" applyBorder="1" applyAlignment="1" applyProtection="1">
      <alignment horizontal="center" vertical="center"/>
      <protection locked="0"/>
    </xf>
    <xf numFmtId="38" fontId="59" fillId="5" borderId="153" xfId="4" applyFont="1" applyFill="1" applyBorder="1" applyAlignment="1">
      <alignment horizontal="center" vertical="center" wrapText="1"/>
    </xf>
    <xf numFmtId="38" fontId="59" fillId="5" borderId="154" xfId="4" applyFont="1" applyFill="1" applyBorder="1" applyAlignment="1">
      <alignment horizontal="center" vertical="center"/>
    </xf>
    <xf numFmtId="38" fontId="59" fillId="5" borderId="65" xfId="4" applyFont="1" applyFill="1" applyBorder="1" applyAlignment="1">
      <alignment horizontal="center" vertical="center"/>
    </xf>
    <xf numFmtId="38" fontId="59" fillId="5" borderId="1" xfId="4" applyFont="1" applyFill="1" applyBorder="1" applyAlignment="1">
      <alignment horizontal="center" vertical="center"/>
    </xf>
    <xf numFmtId="38" fontId="40" fillId="0" borderId="154" xfId="4" applyFont="1" applyFill="1" applyBorder="1" applyAlignment="1" applyProtection="1">
      <alignment horizontal="center" vertical="center" shrinkToFit="1"/>
      <protection locked="0"/>
    </xf>
    <xf numFmtId="38" fontId="40" fillId="0" borderId="155" xfId="4" applyFont="1" applyFill="1" applyBorder="1" applyAlignment="1" applyProtection="1">
      <alignment horizontal="center" vertical="center" shrinkToFit="1"/>
      <protection locked="0"/>
    </xf>
    <xf numFmtId="38" fontId="59" fillId="5" borderId="153" xfId="4" applyFont="1" applyFill="1" applyBorder="1" applyAlignment="1">
      <alignment horizontal="center" vertical="center"/>
    </xf>
    <xf numFmtId="38" fontId="33" fillId="0" borderId="118" xfId="4" applyFont="1" applyBorder="1" applyAlignment="1" applyProtection="1">
      <alignment horizontal="center" vertical="center" wrapText="1"/>
    </xf>
    <xf numFmtId="38" fontId="33" fillId="0" borderId="119" xfId="4" applyFont="1" applyBorder="1" applyAlignment="1" applyProtection="1">
      <alignment horizontal="center" vertical="center" wrapText="1"/>
    </xf>
    <xf numFmtId="38" fontId="33" fillId="0" borderId="123" xfId="4" applyFont="1" applyBorder="1" applyAlignment="1" applyProtection="1">
      <alignment horizontal="center" vertical="center" wrapText="1"/>
    </xf>
    <xf numFmtId="38" fontId="33" fillId="0" borderId="16" xfId="4" applyFont="1" applyBorder="1" applyAlignment="1" applyProtection="1">
      <alignment horizontal="center" vertical="center" wrapText="1"/>
    </xf>
    <xf numFmtId="38" fontId="33" fillId="0" borderId="131" xfId="4" applyFont="1" applyBorder="1" applyAlignment="1" applyProtection="1">
      <alignment horizontal="center" vertical="center" wrapText="1"/>
    </xf>
    <xf numFmtId="38" fontId="33" fillId="0" borderId="132" xfId="4" applyFont="1" applyBorder="1" applyAlignment="1" applyProtection="1">
      <alignment horizontal="center" vertical="center" wrapText="1"/>
    </xf>
    <xf numFmtId="38" fontId="33" fillId="0" borderId="119" xfId="4" applyFont="1" applyBorder="1" applyAlignment="1" applyProtection="1">
      <alignment horizontal="center" vertical="center" shrinkToFit="1"/>
    </xf>
    <xf numFmtId="38" fontId="33" fillId="0" borderId="120" xfId="4" applyFont="1" applyBorder="1" applyAlignment="1" applyProtection="1">
      <alignment horizontal="center" vertical="center" shrinkToFit="1"/>
    </xf>
    <xf numFmtId="38" fontId="33" fillId="0" borderId="16" xfId="4" applyFont="1" applyBorder="1" applyAlignment="1" applyProtection="1">
      <alignment horizontal="center" vertical="center" shrinkToFit="1"/>
    </xf>
    <xf numFmtId="38" fontId="33" fillId="0" borderId="124" xfId="4" applyFont="1" applyBorder="1" applyAlignment="1" applyProtection="1">
      <alignment horizontal="center" vertical="center" shrinkToFit="1"/>
    </xf>
    <xf numFmtId="38" fontId="33" fillId="0" borderId="95" xfId="4" applyFont="1" applyFill="1" applyBorder="1" applyAlignment="1" applyProtection="1">
      <alignment horizontal="center" vertical="center" shrinkToFit="1"/>
    </xf>
    <xf numFmtId="38" fontId="33" fillId="0" borderId="105" xfId="4" applyFont="1" applyFill="1" applyBorder="1" applyAlignment="1" applyProtection="1">
      <alignment horizontal="center" vertical="center" shrinkToFit="1"/>
    </xf>
    <xf numFmtId="38" fontId="33" fillId="0" borderId="9" xfId="4" applyFont="1" applyFill="1" applyBorder="1" applyAlignment="1" applyProtection="1">
      <alignment horizontal="center" vertical="center" wrapText="1" shrinkToFit="1"/>
    </xf>
    <xf numFmtId="38" fontId="33" fillId="0" borderId="11" xfId="4" applyFont="1" applyFill="1" applyBorder="1" applyAlignment="1" applyProtection="1">
      <alignment horizontal="center" vertical="center" wrapText="1" shrinkToFit="1"/>
    </xf>
    <xf numFmtId="38" fontId="33" fillId="0" borderId="5" xfId="4" applyFont="1" applyFill="1" applyBorder="1" applyAlignment="1" applyProtection="1">
      <alignment horizontal="center" vertical="center" wrapText="1" shrinkToFit="1"/>
    </xf>
    <xf numFmtId="38" fontId="33" fillId="0" borderId="4" xfId="4" applyFont="1" applyFill="1" applyBorder="1" applyAlignment="1" applyProtection="1">
      <alignment horizontal="center" vertical="center" wrapText="1" shrinkToFit="1"/>
    </xf>
    <xf numFmtId="38" fontId="33" fillId="0" borderId="18" xfId="4" applyFont="1" applyBorder="1" applyAlignment="1" applyProtection="1">
      <alignment horizontal="center" vertical="center"/>
    </xf>
    <xf numFmtId="38" fontId="33" fillId="10" borderId="151" xfId="4" applyFont="1" applyFill="1" applyBorder="1" applyAlignment="1" applyProtection="1">
      <alignment horizontal="center" vertical="center" shrinkToFit="1"/>
    </xf>
    <xf numFmtId="38" fontId="33" fillId="10" borderId="174" xfId="4" applyFont="1" applyFill="1" applyBorder="1" applyAlignment="1" applyProtection="1">
      <alignment horizontal="center" vertical="center" shrinkToFit="1"/>
    </xf>
    <xf numFmtId="38" fontId="10" fillId="2" borderId="9" xfId="3" applyFont="1" applyFill="1" applyBorder="1" applyAlignment="1">
      <alignment horizontal="right" vertical="center"/>
    </xf>
    <xf numFmtId="38" fontId="10" fillId="2" borderId="10" xfId="3" applyFont="1" applyFill="1" applyBorder="1" applyAlignment="1">
      <alignment horizontal="right" vertical="center"/>
    </xf>
    <xf numFmtId="38" fontId="10" fillId="2" borderId="11" xfId="3" applyFont="1" applyFill="1" applyBorder="1" applyAlignment="1">
      <alignment horizontal="right" vertical="center"/>
    </xf>
    <xf numFmtId="38" fontId="10" fillId="2" borderId="12" xfId="3" applyFont="1" applyFill="1" applyBorder="1" applyAlignment="1">
      <alignment horizontal="right" vertical="center"/>
    </xf>
    <xf numFmtId="38" fontId="10" fillId="2" borderId="13" xfId="3" applyFont="1" applyFill="1" applyBorder="1" applyAlignment="1">
      <alignment horizontal="right" vertical="center"/>
    </xf>
    <xf numFmtId="38" fontId="10" fillId="2" borderId="14" xfId="3" applyFont="1" applyFill="1" applyBorder="1" applyAlignment="1">
      <alignment horizontal="right" vertical="center"/>
    </xf>
    <xf numFmtId="0" fontId="15" fillId="2" borderId="0" xfId="0" applyFont="1" applyFill="1" applyAlignment="1">
      <alignment horizontal="left" vertical="center"/>
    </xf>
    <xf numFmtId="180" fontId="9" fillId="2" borderId="9" xfId="0" applyNumberFormat="1" applyFont="1" applyFill="1" applyBorder="1" applyAlignment="1">
      <alignment horizontal="center" vertical="center"/>
    </xf>
    <xf numFmtId="180" fontId="9" fillId="2" borderId="10" xfId="0" applyNumberFormat="1" applyFont="1" applyFill="1" applyBorder="1" applyAlignment="1">
      <alignment horizontal="center" vertical="center"/>
    </xf>
    <xf numFmtId="180" fontId="9" fillId="2" borderId="11" xfId="0" applyNumberFormat="1" applyFont="1" applyFill="1" applyBorder="1" applyAlignment="1">
      <alignment horizontal="center" vertical="center"/>
    </xf>
    <xf numFmtId="180" fontId="9" fillId="2" borderId="12" xfId="0" applyNumberFormat="1" applyFont="1" applyFill="1" applyBorder="1" applyAlignment="1">
      <alignment horizontal="center" vertical="center"/>
    </xf>
    <xf numFmtId="180" fontId="9" fillId="2" borderId="13" xfId="0" applyNumberFormat="1" applyFont="1" applyFill="1" applyBorder="1" applyAlignment="1">
      <alignment horizontal="center" vertical="center"/>
    </xf>
    <xf numFmtId="180" fontId="9" fillId="2" borderId="14" xfId="0" applyNumberFormat="1" applyFont="1" applyFill="1" applyBorder="1" applyAlignment="1">
      <alignment horizontal="center" vertical="center"/>
    </xf>
    <xf numFmtId="0" fontId="13" fillId="5" borderId="0" xfId="2" applyFont="1" applyFill="1" applyAlignment="1">
      <alignment horizontal="left" vertical="center" indent="1" shrinkToFit="1"/>
    </xf>
    <xf numFmtId="0" fontId="10" fillId="5" borderId="0" xfId="2" applyFont="1" applyFill="1" applyAlignment="1">
      <alignment horizontal="left" vertical="center" indent="1" shrinkToFit="1"/>
    </xf>
    <xf numFmtId="0" fontId="9" fillId="2" borderId="9" xfId="0" applyFont="1" applyFill="1" applyBorder="1" applyAlignment="1">
      <alignment horizontal="center" vertical="center"/>
    </xf>
    <xf numFmtId="0" fontId="9" fillId="2" borderId="10" xfId="0" applyFont="1" applyFill="1" applyBorder="1" applyAlignment="1">
      <alignment horizontal="center" vertical="center"/>
    </xf>
    <xf numFmtId="0" fontId="9" fillId="2" borderId="11" xfId="0" applyFont="1" applyFill="1" applyBorder="1" applyAlignment="1">
      <alignment horizontal="center" vertical="center"/>
    </xf>
    <xf numFmtId="0" fontId="9" fillId="2" borderId="12" xfId="0" applyFont="1" applyFill="1" applyBorder="1" applyAlignment="1">
      <alignment horizontal="center" vertical="center"/>
    </xf>
    <xf numFmtId="0" fontId="9" fillId="2" borderId="13" xfId="0" applyFont="1" applyFill="1" applyBorder="1" applyAlignment="1">
      <alignment horizontal="center" vertical="center"/>
    </xf>
    <xf numFmtId="0" fontId="9" fillId="2" borderId="14" xfId="0" applyFont="1" applyFill="1" applyBorder="1" applyAlignment="1">
      <alignment horizontal="center" vertical="center"/>
    </xf>
    <xf numFmtId="0" fontId="9" fillId="2" borderId="9" xfId="0" applyFont="1" applyFill="1" applyBorder="1" applyAlignment="1">
      <alignment horizontal="center" vertical="center" shrinkToFit="1"/>
    </xf>
    <xf numFmtId="0" fontId="9" fillId="2" borderId="10" xfId="0" applyFont="1" applyFill="1" applyBorder="1" applyAlignment="1">
      <alignment horizontal="center" vertical="center" shrinkToFit="1"/>
    </xf>
    <xf numFmtId="0" fontId="9" fillId="2" borderId="11" xfId="0" applyFont="1" applyFill="1" applyBorder="1" applyAlignment="1">
      <alignment horizontal="center" vertical="center" shrinkToFit="1"/>
    </xf>
    <xf numFmtId="0" fontId="9" fillId="2" borderId="12" xfId="0" applyFont="1" applyFill="1" applyBorder="1" applyAlignment="1">
      <alignment horizontal="center" vertical="center" shrinkToFit="1"/>
    </xf>
    <xf numFmtId="0" fontId="9" fillId="2" borderId="13" xfId="0" applyFont="1" applyFill="1" applyBorder="1" applyAlignment="1">
      <alignment horizontal="center" vertical="center" shrinkToFit="1"/>
    </xf>
    <xf numFmtId="0" fontId="9" fillId="2" borderId="14" xfId="0" applyFont="1" applyFill="1" applyBorder="1" applyAlignment="1">
      <alignment horizontal="center" vertical="center" shrinkToFit="1"/>
    </xf>
    <xf numFmtId="0" fontId="18" fillId="2" borderId="0" xfId="2" applyFont="1" applyFill="1" applyAlignment="1">
      <alignment vertical="top" wrapText="1"/>
    </xf>
    <xf numFmtId="0" fontId="9" fillId="5" borderId="0" xfId="2" applyFont="1" applyFill="1" applyAlignment="1">
      <alignment horizontal="left" vertical="center" indent="1" shrinkToFit="1"/>
    </xf>
    <xf numFmtId="0" fontId="12" fillId="5" borderId="0" xfId="2" applyFont="1" applyFill="1" applyAlignment="1">
      <alignment horizontal="left" vertical="center" indent="1" shrinkToFit="1"/>
    </xf>
    <xf numFmtId="0" fontId="24" fillId="2" borderId="0" xfId="0" applyFont="1" applyFill="1" applyAlignment="1">
      <alignment horizontal="center" vertical="center"/>
    </xf>
    <xf numFmtId="0" fontId="41" fillId="0" borderId="0" xfId="0" applyFont="1" applyAlignment="1">
      <alignment horizontal="center" vertical="center"/>
    </xf>
    <xf numFmtId="0" fontId="9" fillId="2" borderId="1" xfId="0" applyFont="1" applyFill="1" applyBorder="1" applyAlignment="1">
      <alignment horizontal="center" vertical="center"/>
    </xf>
    <xf numFmtId="179" fontId="9" fillId="4" borderId="6" xfId="0" applyNumberFormat="1" applyFont="1" applyFill="1" applyBorder="1" applyAlignment="1">
      <alignment horizontal="center" vertical="center"/>
    </xf>
    <xf numFmtId="179" fontId="9" fillId="4" borderId="7" xfId="0" applyNumberFormat="1" applyFont="1" applyFill="1" applyBorder="1" applyAlignment="1">
      <alignment horizontal="center" vertical="center"/>
    </xf>
    <xf numFmtId="179" fontId="9" fillId="4" borderId="8" xfId="0" applyNumberFormat="1" applyFont="1" applyFill="1" applyBorder="1" applyAlignment="1">
      <alignment horizontal="center" vertical="center"/>
    </xf>
    <xf numFmtId="0" fontId="9" fillId="2" borderId="0" xfId="0" applyFont="1" applyFill="1" applyAlignment="1">
      <alignment horizontal="right" vertical="center" shrinkToFit="1"/>
    </xf>
    <xf numFmtId="0" fontId="10" fillId="2" borderId="0" xfId="0" applyFont="1" applyFill="1" applyAlignment="1">
      <alignment horizontal="distributed" vertical="center" shrinkToFit="1"/>
    </xf>
    <xf numFmtId="0" fontId="12" fillId="4" borderId="0" xfId="2" applyFont="1" applyFill="1" applyAlignment="1">
      <alignment horizontal="center" vertical="center"/>
    </xf>
    <xf numFmtId="0" fontId="57" fillId="2" borderId="0" xfId="6" applyFont="1" applyFill="1" applyAlignment="1">
      <alignment horizontal="center" vertical="center"/>
    </xf>
    <xf numFmtId="0" fontId="9" fillId="2" borderId="59" xfId="0" applyFont="1" applyFill="1" applyBorder="1" applyAlignment="1">
      <alignment horizontal="center" vertical="top" wrapText="1"/>
    </xf>
    <xf numFmtId="0" fontId="9" fillId="2" borderId="15" xfId="0" applyFont="1" applyFill="1" applyBorder="1" applyAlignment="1">
      <alignment horizontal="center" vertical="top" wrapText="1"/>
    </xf>
    <xf numFmtId="0" fontId="9" fillId="2" borderId="37" xfId="0" applyFont="1" applyFill="1" applyBorder="1" applyAlignment="1">
      <alignment horizontal="center" vertical="top" wrapText="1"/>
    </xf>
    <xf numFmtId="0" fontId="9" fillId="2" borderId="24" xfId="0" applyFont="1" applyFill="1" applyBorder="1" applyAlignment="1">
      <alignment horizontal="center" vertical="top" wrapText="1"/>
    </xf>
    <xf numFmtId="0" fontId="9" fillId="2" borderId="60" xfId="0" applyFont="1" applyFill="1" applyBorder="1" applyAlignment="1">
      <alignment horizontal="center" vertical="top" wrapText="1"/>
    </xf>
    <xf numFmtId="0" fontId="9" fillId="2" borderId="56" xfId="0" applyFont="1" applyFill="1" applyBorder="1" applyAlignment="1">
      <alignment horizontal="center" vertical="top" wrapText="1"/>
    </xf>
    <xf numFmtId="0" fontId="9" fillId="2" borderId="36" xfId="0" applyFont="1" applyFill="1" applyBorder="1" applyAlignment="1">
      <alignment horizontal="center" vertical="top" wrapText="1"/>
    </xf>
    <xf numFmtId="0" fontId="9" fillId="2" borderId="54" xfId="0" applyFont="1" applyFill="1" applyBorder="1" applyAlignment="1">
      <alignment horizontal="center" vertical="top" wrapText="1"/>
    </xf>
    <xf numFmtId="0" fontId="9" fillId="2" borderId="55" xfId="0" applyFont="1" applyFill="1" applyBorder="1" applyAlignment="1">
      <alignment horizontal="center" vertical="top" wrapText="1"/>
    </xf>
    <xf numFmtId="179" fontId="9" fillId="2" borderId="6" xfId="0" applyNumberFormat="1" applyFont="1" applyFill="1" applyBorder="1" applyAlignment="1">
      <alignment horizontal="center" vertical="center"/>
    </xf>
    <xf numFmtId="179" fontId="9" fillId="2" borderId="7" xfId="0" applyNumberFormat="1" applyFont="1" applyFill="1" applyBorder="1" applyAlignment="1">
      <alignment horizontal="center" vertical="center"/>
    </xf>
    <xf numFmtId="179" fontId="9" fillId="2" borderId="8" xfId="0" applyNumberFormat="1" applyFont="1" applyFill="1" applyBorder="1" applyAlignment="1">
      <alignment horizontal="center" vertical="center"/>
    </xf>
    <xf numFmtId="0" fontId="12" fillId="4" borderId="0" xfId="0" applyFont="1" applyFill="1" applyAlignment="1">
      <alignment horizontal="left" vertical="center" indent="1" shrinkToFit="1"/>
    </xf>
    <xf numFmtId="0" fontId="13" fillId="4" borderId="0" xfId="0" applyFont="1" applyFill="1" applyAlignment="1">
      <alignment horizontal="left" vertical="center" indent="1" shrinkToFit="1"/>
    </xf>
    <xf numFmtId="0" fontId="11" fillId="2" borderId="0" xfId="0" applyFont="1" applyFill="1" applyAlignment="1">
      <alignment horizontal="right" vertical="center" shrinkToFit="1"/>
    </xf>
    <xf numFmtId="0" fontId="11" fillId="2" borderId="0" xfId="0" applyFont="1" applyFill="1" applyAlignment="1">
      <alignment horizontal="right" shrinkToFit="1"/>
    </xf>
    <xf numFmtId="49" fontId="9" fillId="2" borderId="9" xfId="0" applyNumberFormat="1" applyFont="1" applyFill="1" applyBorder="1" applyAlignment="1">
      <alignment horizontal="center" vertical="center" wrapText="1"/>
    </xf>
    <xf numFmtId="49" fontId="9" fillId="2" borderId="19" xfId="0" applyNumberFormat="1" applyFont="1" applyFill="1" applyBorder="1" applyAlignment="1">
      <alignment horizontal="center" vertical="center" wrapText="1"/>
    </xf>
    <xf numFmtId="49" fontId="9" fillId="2" borderId="5" xfId="0" applyNumberFormat="1" applyFont="1" applyFill="1" applyBorder="1" applyAlignment="1">
      <alignment horizontal="center" vertical="center" wrapText="1"/>
    </xf>
    <xf numFmtId="49" fontId="9" fillId="2" borderId="20" xfId="0" applyNumberFormat="1" applyFont="1" applyFill="1" applyBorder="1" applyAlignment="1">
      <alignment horizontal="center" vertical="center" wrapText="1"/>
    </xf>
    <xf numFmtId="0" fontId="9" fillId="2" borderId="10" xfId="0" applyFont="1" applyFill="1" applyBorder="1" applyAlignment="1">
      <alignment horizontal="left" vertical="top" wrapText="1"/>
    </xf>
    <xf numFmtId="0" fontId="9" fillId="2" borderId="11" xfId="0" applyFont="1" applyFill="1" applyBorder="1" applyAlignment="1">
      <alignment horizontal="left" vertical="top" wrapText="1"/>
    </xf>
    <xf numFmtId="0" fontId="9" fillId="2" borderId="0" xfId="0" applyFont="1" applyFill="1" applyAlignment="1">
      <alignment horizontal="left" vertical="top" wrapText="1"/>
    </xf>
    <xf numFmtId="0" fontId="9" fillId="2" borderId="4" xfId="0" applyFont="1" applyFill="1" applyBorder="1" applyAlignment="1">
      <alignment horizontal="left" vertical="top" wrapText="1"/>
    </xf>
    <xf numFmtId="49" fontId="9" fillId="2" borderId="10" xfId="0" applyNumberFormat="1" applyFont="1" applyFill="1" applyBorder="1" applyAlignment="1">
      <alignment horizontal="center" vertical="center" wrapText="1"/>
    </xf>
    <xf numFmtId="49" fontId="9" fillId="2" borderId="0" xfId="0" applyNumberFormat="1" applyFont="1" applyFill="1" applyAlignment="1">
      <alignment horizontal="center" vertical="center" wrapText="1"/>
    </xf>
    <xf numFmtId="0" fontId="9" fillId="2" borderId="9" xfId="0" applyFont="1" applyFill="1" applyBorder="1" applyAlignment="1">
      <alignment horizontal="left" vertical="center" wrapText="1"/>
    </xf>
    <xf numFmtId="0" fontId="9" fillId="2" borderId="10" xfId="0" applyFont="1" applyFill="1" applyBorder="1" applyAlignment="1">
      <alignment horizontal="left" vertical="center" wrapText="1"/>
    </xf>
    <xf numFmtId="0" fontId="9" fillId="2" borderId="11" xfId="0" applyFont="1" applyFill="1" applyBorder="1" applyAlignment="1">
      <alignment horizontal="left" vertical="center" wrapText="1"/>
    </xf>
    <xf numFmtId="0" fontId="9" fillId="2" borderId="5" xfId="0" applyFont="1" applyFill="1" applyBorder="1" applyAlignment="1">
      <alignment horizontal="left" vertical="center" wrapText="1"/>
    </xf>
    <xf numFmtId="0" fontId="9" fillId="2" borderId="0" xfId="0" applyFont="1" applyFill="1" applyAlignment="1">
      <alignment horizontal="left" vertical="center" wrapText="1"/>
    </xf>
    <xf numFmtId="0" fontId="9" fillId="2" borderId="4" xfId="0" applyFont="1" applyFill="1" applyBorder="1" applyAlignment="1">
      <alignment horizontal="left" vertical="center" wrapText="1"/>
    </xf>
    <xf numFmtId="0" fontId="9" fillId="2" borderId="12" xfId="0" applyFont="1" applyFill="1" applyBorder="1" applyAlignment="1">
      <alignment horizontal="center" vertical="top" wrapText="1"/>
    </xf>
    <xf numFmtId="0" fontId="9" fillId="2" borderId="13" xfId="0" applyFont="1" applyFill="1" applyBorder="1" applyAlignment="1">
      <alignment horizontal="center" vertical="top" wrapText="1"/>
    </xf>
    <xf numFmtId="0" fontId="9" fillId="2" borderId="6" xfId="0" applyFont="1" applyFill="1" applyBorder="1" applyAlignment="1">
      <alignment horizontal="center" vertical="top" wrapText="1"/>
    </xf>
    <xf numFmtId="0" fontId="9" fillId="2" borderId="7" xfId="0" applyFont="1" applyFill="1" applyBorder="1" applyAlignment="1">
      <alignment horizontal="center" vertical="top" wrapText="1"/>
    </xf>
    <xf numFmtId="0" fontId="9" fillId="2" borderId="8" xfId="0" applyFont="1" applyFill="1" applyBorder="1" applyAlignment="1">
      <alignment horizontal="center" vertical="top" wrapText="1"/>
    </xf>
    <xf numFmtId="0" fontId="17" fillId="2" borderId="33" xfId="0" applyFont="1" applyFill="1" applyBorder="1" applyAlignment="1">
      <alignment horizontal="center" vertical="center"/>
    </xf>
    <xf numFmtId="0" fontId="17" fillId="2" borderId="51" xfId="0" applyFont="1" applyFill="1" applyBorder="1" applyAlignment="1">
      <alignment horizontal="center" vertical="center"/>
    </xf>
    <xf numFmtId="0" fontId="17" fillId="2" borderId="31" xfId="0" applyFont="1" applyFill="1" applyBorder="1" applyAlignment="1">
      <alignment horizontal="center" vertical="center"/>
    </xf>
    <xf numFmtId="0" fontId="17" fillId="2" borderId="34" xfId="0" applyFont="1" applyFill="1" applyBorder="1" applyAlignment="1">
      <alignment horizontal="center" vertical="center"/>
    </xf>
    <xf numFmtId="0" fontId="17" fillId="2" borderId="35" xfId="0" applyFont="1" applyFill="1" applyBorder="1" applyAlignment="1">
      <alignment horizontal="center" vertical="center"/>
    </xf>
    <xf numFmtId="0" fontId="17" fillId="2" borderId="30" xfId="0" applyFont="1" applyFill="1" applyBorder="1" applyAlignment="1">
      <alignment horizontal="center" vertical="center"/>
    </xf>
    <xf numFmtId="0" fontId="9" fillId="2" borderId="6" xfId="0" applyFont="1" applyFill="1" applyBorder="1" applyAlignment="1">
      <alignment horizontal="center" vertical="top"/>
    </xf>
    <xf numFmtId="0" fontId="9" fillId="2" borderId="22" xfId="0" applyFont="1" applyFill="1" applyBorder="1" applyAlignment="1">
      <alignment horizontal="center" vertical="top"/>
    </xf>
    <xf numFmtId="0" fontId="9" fillId="2" borderId="23" xfId="0" applyFont="1" applyFill="1" applyBorder="1" applyAlignment="1">
      <alignment horizontal="left" vertical="top"/>
    </xf>
    <xf numFmtId="0" fontId="9" fillId="2" borderId="7" xfId="0" applyFont="1" applyFill="1" applyBorder="1" applyAlignment="1">
      <alignment horizontal="left" vertical="top"/>
    </xf>
    <xf numFmtId="0" fontId="9" fillId="2" borderId="8" xfId="0" applyFont="1" applyFill="1" applyBorder="1" applyAlignment="1">
      <alignment horizontal="left" vertical="top"/>
    </xf>
    <xf numFmtId="179" fontId="18" fillId="0" borderId="6" xfId="0" applyNumberFormat="1" applyFont="1" applyBorder="1" applyAlignment="1">
      <alignment horizontal="center" vertical="center" shrinkToFit="1"/>
    </xf>
    <xf numFmtId="179" fontId="18" fillId="0" borderId="7" xfId="0" applyNumberFormat="1" applyFont="1" applyBorder="1" applyAlignment="1">
      <alignment horizontal="center" vertical="center" shrinkToFit="1"/>
    </xf>
    <xf numFmtId="179" fontId="18" fillId="0" borderId="8" xfId="0" applyNumberFormat="1" applyFont="1" applyBorder="1" applyAlignment="1">
      <alignment horizontal="center" vertical="center" shrinkToFit="1"/>
    </xf>
    <xf numFmtId="0" fontId="9" fillId="4" borderId="0" xfId="0" applyFont="1" applyFill="1" applyAlignment="1">
      <alignment horizontal="center" vertical="center" shrinkToFit="1"/>
    </xf>
    <xf numFmtId="0" fontId="12" fillId="4" borderId="0" xfId="0" applyFont="1" applyFill="1" applyAlignment="1">
      <alignment horizontal="center" vertical="center"/>
    </xf>
    <xf numFmtId="0" fontId="10" fillId="4" borderId="0" xfId="0" applyFont="1" applyFill="1" applyAlignment="1">
      <alignment horizontal="center" vertical="center" shrinkToFit="1"/>
    </xf>
    <xf numFmtId="0" fontId="57" fillId="2" borderId="0" xfId="0" applyFont="1" applyFill="1" applyAlignment="1">
      <alignment horizontal="center" vertical="center"/>
    </xf>
    <xf numFmtId="0" fontId="12" fillId="5" borderId="0" xfId="0" applyFont="1" applyFill="1">
      <alignment vertical="center"/>
    </xf>
    <xf numFmtId="0" fontId="9" fillId="2" borderId="7" xfId="0" applyFont="1" applyFill="1" applyBorder="1" applyAlignment="1">
      <alignment horizontal="center" vertical="top"/>
    </xf>
    <xf numFmtId="0" fontId="9" fillId="2" borderId="6" xfId="0" applyFont="1" applyFill="1" applyBorder="1" applyAlignment="1">
      <alignment horizontal="left" vertical="top"/>
    </xf>
    <xf numFmtId="0" fontId="9" fillId="2" borderId="9" xfId="0" applyFont="1" applyFill="1" applyBorder="1" applyAlignment="1">
      <alignment vertical="center" wrapText="1"/>
    </xf>
    <xf numFmtId="0" fontId="9" fillId="2" borderId="10" xfId="0" applyFont="1" applyFill="1" applyBorder="1" applyAlignment="1">
      <alignment vertical="center" wrapText="1"/>
    </xf>
    <xf numFmtId="0" fontId="9" fillId="2" borderId="11" xfId="0" applyFont="1" applyFill="1" applyBorder="1" applyAlignment="1">
      <alignment vertical="center" wrapText="1"/>
    </xf>
    <xf numFmtId="0" fontId="9" fillId="2" borderId="5" xfId="0" applyFont="1" applyFill="1" applyBorder="1" applyAlignment="1">
      <alignment vertical="center" wrapText="1"/>
    </xf>
    <xf numFmtId="0" fontId="9" fillId="2" borderId="0" xfId="0" applyFont="1" applyFill="1" applyAlignment="1">
      <alignment vertical="center" wrapText="1"/>
    </xf>
    <xf numFmtId="0" fontId="9" fillId="2" borderId="4" xfId="0" applyFont="1" applyFill="1" applyBorder="1" applyAlignment="1">
      <alignment vertical="center" wrapText="1"/>
    </xf>
    <xf numFmtId="0" fontId="9" fillId="2" borderId="0" xfId="0" applyFont="1" applyFill="1" applyAlignment="1">
      <alignment horizontal="center" vertical="top" wrapText="1"/>
    </xf>
    <xf numFmtId="0" fontId="9" fillId="5" borderId="13" xfId="0" applyFont="1" applyFill="1" applyBorder="1">
      <alignment vertical="center"/>
    </xf>
    <xf numFmtId="0" fontId="7" fillId="2" borderId="0" xfId="0" applyFont="1" applyFill="1" applyAlignment="1">
      <alignment horizontal="right" vertical="center" shrinkToFit="1"/>
    </xf>
    <xf numFmtId="0" fontId="27" fillId="2" borderId="0" xfId="0" applyFont="1" applyFill="1" applyAlignment="1">
      <alignment horizontal="center" vertical="center"/>
    </xf>
    <xf numFmtId="0" fontId="9" fillId="4" borderId="0" xfId="0" applyFont="1" applyFill="1" applyAlignment="1">
      <alignment horizontal="left" vertical="center" indent="1" shrinkToFit="1"/>
    </xf>
    <xf numFmtId="0" fontId="9" fillId="2" borderId="57" xfId="0" applyFont="1" applyFill="1" applyBorder="1" applyAlignment="1">
      <alignment horizontal="center" vertical="top" wrapText="1"/>
    </xf>
    <xf numFmtId="0" fontId="9" fillId="2" borderId="32" xfId="0" applyFont="1" applyFill="1" applyBorder="1" applyAlignment="1">
      <alignment horizontal="center" vertical="top" wrapText="1"/>
    </xf>
    <xf numFmtId="0" fontId="9" fillId="2" borderId="61" xfId="0" applyFont="1" applyFill="1" applyBorder="1" applyAlignment="1">
      <alignment horizontal="center" vertical="top" wrapText="1"/>
    </xf>
    <xf numFmtId="0" fontId="9" fillId="2" borderId="58" xfId="0" applyFont="1" applyFill="1" applyBorder="1" applyAlignment="1">
      <alignment horizontal="center" vertical="top" wrapText="1"/>
    </xf>
    <xf numFmtId="0" fontId="9" fillId="2" borderId="9" xfId="0" applyFont="1" applyFill="1" applyBorder="1" applyAlignment="1">
      <alignment vertical="top" wrapText="1"/>
    </xf>
    <xf numFmtId="0" fontId="9" fillId="2" borderId="10" xfId="0" applyFont="1" applyFill="1" applyBorder="1" applyAlignment="1">
      <alignment vertical="top" wrapText="1"/>
    </xf>
    <xf numFmtId="0" fontId="9" fillId="2" borderId="11" xfId="0" applyFont="1" applyFill="1" applyBorder="1" applyAlignment="1">
      <alignment vertical="top" wrapText="1"/>
    </xf>
    <xf numFmtId="0" fontId="9" fillId="2" borderId="5" xfId="0" applyFont="1" applyFill="1" applyBorder="1" applyAlignment="1">
      <alignment vertical="top" wrapText="1"/>
    </xf>
    <xf numFmtId="0" fontId="9" fillId="2" borderId="0" xfId="0" applyFont="1" applyFill="1" applyAlignment="1">
      <alignment vertical="top" wrapText="1"/>
    </xf>
    <xf numFmtId="0" fontId="9" fillId="2" borderId="4" xfId="0" applyFont="1" applyFill="1" applyBorder="1" applyAlignment="1">
      <alignment vertical="top" wrapText="1"/>
    </xf>
    <xf numFmtId="0" fontId="9" fillId="2" borderId="9"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0" xfId="0" applyFont="1" applyFill="1" applyAlignment="1">
      <alignment horizontal="center" vertical="center" wrapText="1"/>
    </xf>
    <xf numFmtId="0" fontId="9" fillId="2" borderId="9" xfId="0" applyFont="1" applyFill="1" applyBorder="1" applyAlignment="1">
      <alignment horizontal="left" vertical="top" wrapText="1"/>
    </xf>
    <xf numFmtId="0" fontId="9" fillId="2" borderId="5" xfId="0" applyFont="1" applyFill="1" applyBorder="1" applyAlignment="1">
      <alignment horizontal="left" vertical="top" wrapText="1"/>
    </xf>
    <xf numFmtId="179" fontId="12" fillId="2" borderId="15" xfId="0" applyNumberFormat="1" applyFont="1" applyFill="1" applyBorder="1" applyAlignment="1">
      <alignment horizontal="center" shrinkToFit="1"/>
    </xf>
    <xf numFmtId="179" fontId="12" fillId="2" borderId="55" xfId="0" applyNumberFormat="1" applyFont="1" applyFill="1" applyBorder="1" applyAlignment="1">
      <alignment horizontal="center" shrinkToFit="1"/>
    </xf>
    <xf numFmtId="179" fontId="9" fillId="0" borderId="6" xfId="0" applyNumberFormat="1" applyFont="1" applyBorder="1" applyAlignment="1">
      <alignment horizontal="center" vertical="center" shrinkToFit="1"/>
    </xf>
    <xf numFmtId="179" fontId="9" fillId="0" borderId="7" xfId="0" applyNumberFormat="1" applyFont="1" applyBorder="1" applyAlignment="1">
      <alignment horizontal="center" vertical="center" shrinkToFit="1"/>
    </xf>
    <xf numFmtId="179" fontId="9" fillId="0" borderId="8" xfId="0" applyNumberFormat="1" applyFont="1" applyBorder="1" applyAlignment="1">
      <alignment horizontal="center" vertical="center" shrinkToFit="1"/>
    </xf>
    <xf numFmtId="0" fontId="9" fillId="2" borderId="37" xfId="0" applyFont="1" applyFill="1" applyBorder="1" applyAlignment="1">
      <alignment horizontal="left" vertical="top" wrapText="1" indent="1"/>
    </xf>
    <xf numFmtId="0" fontId="9" fillId="2" borderId="24" xfId="0" applyFont="1" applyFill="1" applyBorder="1" applyAlignment="1">
      <alignment horizontal="left" vertical="top" wrapText="1" indent="1"/>
    </xf>
    <xf numFmtId="0" fontId="9" fillId="2" borderId="60" xfId="0" applyFont="1" applyFill="1" applyBorder="1" applyAlignment="1">
      <alignment horizontal="left" vertical="top" wrapText="1" indent="1"/>
    </xf>
    <xf numFmtId="0" fontId="22" fillId="2" borderId="36" xfId="0" applyFont="1" applyFill="1" applyBorder="1" applyAlignment="1">
      <alignment horizontal="center" vertical="top" wrapText="1"/>
    </xf>
    <xf numFmtId="0" fontId="22" fillId="2" borderId="15" xfId="0" applyFont="1" applyFill="1" applyBorder="1" applyAlignment="1">
      <alignment horizontal="center" vertical="top" wrapText="1"/>
    </xf>
    <xf numFmtId="0" fontId="22" fillId="2" borderId="54" xfId="0" applyFont="1" applyFill="1" applyBorder="1" applyAlignment="1">
      <alignment horizontal="center" vertical="top" wrapText="1"/>
    </xf>
    <xf numFmtId="0" fontId="9" fillId="2" borderId="5" xfId="0" applyFont="1" applyFill="1" applyBorder="1" applyAlignment="1">
      <alignment horizontal="center" vertical="top" wrapText="1"/>
    </xf>
    <xf numFmtId="0" fontId="22" fillId="2" borderId="59" xfId="0" applyFont="1" applyFill="1" applyBorder="1" applyAlignment="1">
      <alignment horizontal="center" vertical="top" wrapText="1"/>
    </xf>
    <xf numFmtId="0" fontId="9" fillId="2" borderId="81" xfId="0" applyFont="1" applyFill="1" applyBorder="1" applyAlignment="1">
      <alignment horizontal="left" vertical="top" wrapText="1" indent="1"/>
    </xf>
    <xf numFmtId="0" fontId="9" fillId="2" borderId="46" xfId="0" applyFont="1" applyFill="1" applyBorder="1" applyAlignment="1">
      <alignment horizontal="left" vertical="top" wrapText="1" indent="1"/>
    </xf>
    <xf numFmtId="0" fontId="9" fillId="2" borderId="82" xfId="0" applyFont="1" applyFill="1" applyBorder="1" applyAlignment="1">
      <alignment horizontal="left" vertical="top" wrapText="1" indent="1"/>
    </xf>
    <xf numFmtId="0" fontId="22" fillId="2" borderId="55" xfId="0" applyFont="1" applyFill="1" applyBorder="1" applyAlignment="1">
      <alignment horizontal="center" vertical="top" wrapText="1"/>
    </xf>
    <xf numFmtId="56" fontId="9" fillId="2" borderId="37" xfId="0" applyNumberFormat="1" applyFont="1" applyFill="1" applyBorder="1" applyAlignment="1">
      <alignment horizontal="center" vertical="top" wrapText="1"/>
    </xf>
    <xf numFmtId="0" fontId="9" fillId="2" borderId="81" xfId="0" applyFont="1" applyFill="1" applyBorder="1" applyAlignment="1">
      <alignment horizontal="center" vertical="top" wrapText="1"/>
    </xf>
    <xf numFmtId="0" fontId="9" fillId="2" borderId="83" xfId="0" applyFont="1" applyFill="1" applyBorder="1" applyAlignment="1">
      <alignment horizontal="center" vertical="top" wrapText="1"/>
    </xf>
    <xf numFmtId="0" fontId="9" fillId="2" borderId="57" xfId="0" applyFont="1" applyFill="1" applyBorder="1" applyAlignment="1">
      <alignment horizontal="left" vertical="top" wrapText="1" indent="1"/>
    </xf>
    <xf numFmtId="0" fontId="9" fillId="2" borderId="32" xfId="0" applyFont="1" applyFill="1" applyBorder="1" applyAlignment="1">
      <alignment horizontal="left" vertical="top" wrapText="1" indent="1"/>
    </xf>
    <xf numFmtId="0" fontId="9" fillId="2" borderId="61" xfId="0" applyFont="1" applyFill="1" applyBorder="1" applyAlignment="1">
      <alignment horizontal="left" vertical="top" wrapText="1" indent="1"/>
    </xf>
    <xf numFmtId="0" fontId="13" fillId="2" borderId="0" xfId="0" applyFont="1" applyFill="1" applyAlignment="1">
      <alignment horizontal="right" shrinkToFit="1"/>
    </xf>
    <xf numFmtId="0" fontId="9" fillId="4" borderId="0" xfId="0" applyFont="1" applyFill="1" applyAlignment="1">
      <alignment horizontal="left" indent="1" shrinkToFit="1"/>
    </xf>
    <xf numFmtId="179" fontId="53" fillId="2" borderId="13" xfId="0" applyNumberFormat="1" applyFont="1" applyFill="1" applyBorder="1" applyAlignment="1">
      <alignment horizontal="center" vertical="center" shrinkToFit="1"/>
    </xf>
    <xf numFmtId="0" fontId="50" fillId="2" borderId="0" xfId="0" applyFont="1" applyFill="1" applyAlignment="1">
      <alignment horizontal="left" vertical="center"/>
    </xf>
    <xf numFmtId="0" fontId="9" fillId="3" borderId="9" xfId="0" applyFont="1" applyFill="1" applyBorder="1" applyAlignment="1">
      <alignment horizontal="center" vertical="center" shrinkToFit="1"/>
    </xf>
    <xf numFmtId="0" fontId="9" fillId="3" borderId="10" xfId="0" applyFont="1" applyFill="1" applyBorder="1" applyAlignment="1">
      <alignment horizontal="center" vertical="center" shrinkToFit="1"/>
    </xf>
    <xf numFmtId="0" fontId="9" fillId="3" borderId="11" xfId="0" applyFont="1" applyFill="1" applyBorder="1" applyAlignment="1">
      <alignment horizontal="center" vertical="center" shrinkToFit="1"/>
    </xf>
    <xf numFmtId="0" fontId="9" fillId="3" borderId="12" xfId="0" applyFont="1" applyFill="1" applyBorder="1" applyAlignment="1">
      <alignment horizontal="center" vertical="center" shrinkToFit="1"/>
    </xf>
    <xf numFmtId="0" fontId="9" fillId="3" borderId="13" xfId="0" applyFont="1" applyFill="1" applyBorder="1" applyAlignment="1">
      <alignment horizontal="center" vertical="center" shrinkToFit="1"/>
    </xf>
    <xf numFmtId="0" fontId="9" fillId="3" borderId="14" xfId="0" applyFont="1" applyFill="1" applyBorder="1" applyAlignment="1">
      <alignment horizontal="center" vertical="center" shrinkToFit="1"/>
    </xf>
    <xf numFmtId="0" fontId="23" fillId="3" borderId="9" xfId="1" applyFont="1" applyFill="1" applyBorder="1" applyAlignment="1">
      <alignment horizontal="center" vertical="center" shrinkToFit="1"/>
    </xf>
    <xf numFmtId="0" fontId="23" fillId="3" borderId="10" xfId="1" applyFont="1" applyFill="1" applyBorder="1" applyAlignment="1">
      <alignment horizontal="center" vertical="center" shrinkToFit="1"/>
    </xf>
    <xf numFmtId="0" fontId="23" fillId="3" borderId="11" xfId="1" applyFont="1" applyFill="1" applyBorder="1" applyAlignment="1">
      <alignment horizontal="center" vertical="center" shrinkToFit="1"/>
    </xf>
    <xf numFmtId="0" fontId="23" fillId="3" borderId="12" xfId="1" applyFont="1" applyFill="1" applyBorder="1" applyAlignment="1">
      <alignment horizontal="center" vertical="center" shrinkToFit="1"/>
    </xf>
    <xf numFmtId="0" fontId="23" fillId="3" borderId="13" xfId="1" applyFont="1" applyFill="1" applyBorder="1" applyAlignment="1">
      <alignment horizontal="center" vertical="center" shrinkToFit="1"/>
    </xf>
    <xf numFmtId="0" fontId="23" fillId="3" borderId="14" xfId="1" applyFont="1" applyFill="1" applyBorder="1" applyAlignment="1">
      <alignment horizontal="center" vertical="center" shrinkToFit="1"/>
    </xf>
    <xf numFmtId="0" fontId="9" fillId="2" borderId="1" xfId="0" applyFont="1" applyFill="1" applyBorder="1" applyAlignment="1">
      <alignment horizontal="center" vertical="center" shrinkToFit="1"/>
    </xf>
    <xf numFmtId="179" fontId="10" fillId="2" borderId="6" xfId="0" applyNumberFormat="1" applyFont="1" applyFill="1" applyBorder="1" applyAlignment="1">
      <alignment horizontal="center" vertical="center"/>
    </xf>
    <xf numFmtId="179" fontId="10" fillId="2" borderId="7" xfId="0" applyNumberFormat="1" applyFont="1" applyFill="1" applyBorder="1" applyAlignment="1">
      <alignment horizontal="center" vertical="center"/>
    </xf>
    <xf numFmtId="179" fontId="10" fillId="2" borderId="8" xfId="0" applyNumberFormat="1" applyFont="1" applyFill="1" applyBorder="1" applyAlignment="1">
      <alignment horizontal="center" vertical="center"/>
    </xf>
    <xf numFmtId="0" fontId="9" fillId="2" borderId="0" xfId="0" applyFont="1" applyFill="1" applyAlignment="1">
      <alignment horizontal="left" vertical="center"/>
    </xf>
    <xf numFmtId="0" fontId="26" fillId="2" borderId="0" xfId="0" applyFont="1" applyFill="1" applyAlignment="1">
      <alignment horizontal="center" vertical="center"/>
    </xf>
    <xf numFmtId="0" fontId="12" fillId="5" borderId="0" xfId="0" applyFont="1" applyFill="1" applyAlignment="1">
      <alignment horizontal="left" vertical="center" indent="1" shrinkToFit="1"/>
    </xf>
    <xf numFmtId="0" fontId="13" fillId="5" borderId="0" xfId="0" applyFont="1" applyFill="1" applyAlignment="1">
      <alignment horizontal="left" vertical="center" indent="1" shrinkToFit="1"/>
    </xf>
    <xf numFmtId="0" fontId="9" fillId="5" borderId="0" xfId="0" applyFont="1" applyFill="1" applyAlignment="1">
      <alignment horizontal="left" vertical="center" indent="1" shrinkToFit="1"/>
    </xf>
    <xf numFmtId="0" fontId="9" fillId="2" borderId="6" xfId="0" applyFont="1" applyFill="1" applyBorder="1" applyAlignment="1">
      <alignment horizontal="center" vertical="center"/>
    </xf>
    <xf numFmtId="0" fontId="9" fillId="2" borderId="8" xfId="0" applyFont="1" applyFill="1" applyBorder="1" applyAlignment="1">
      <alignment horizontal="center" vertical="center"/>
    </xf>
    <xf numFmtId="0" fontId="10" fillId="5" borderId="0" xfId="0" applyFont="1" applyFill="1" applyAlignment="1">
      <alignment horizontal="center" vertical="center" shrinkToFit="1"/>
    </xf>
    <xf numFmtId="0" fontId="27" fillId="2" borderId="13" xfId="0" applyFont="1" applyFill="1" applyBorder="1" applyAlignment="1">
      <alignment horizontal="center" vertical="center"/>
    </xf>
    <xf numFmtId="0" fontId="57" fillId="2" borderId="13" xfId="0" applyFont="1" applyFill="1" applyBorder="1" applyAlignment="1">
      <alignment horizontal="center" vertical="center"/>
    </xf>
    <xf numFmtId="0" fontId="57" fillId="2" borderId="0" xfId="0" applyFont="1" applyFill="1" applyAlignment="1">
      <alignment horizontal="right" vertical="center" shrinkToFit="1"/>
    </xf>
    <xf numFmtId="0" fontId="9" fillId="5" borderId="0" xfId="6" applyFont="1" applyFill="1" applyAlignment="1">
      <alignment horizontal="left" vertical="center" indent="1" shrinkToFit="1"/>
    </xf>
    <xf numFmtId="38" fontId="61" fillId="0" borderId="1" xfId="3" applyFont="1" applyBorder="1" applyAlignment="1">
      <alignment vertical="center" shrinkToFit="1"/>
    </xf>
    <xf numFmtId="38" fontId="61" fillId="5" borderId="1" xfId="3" applyFont="1" applyFill="1" applyBorder="1" applyAlignment="1">
      <alignment vertical="center" shrinkToFit="1"/>
    </xf>
    <xf numFmtId="38" fontId="61" fillId="5" borderId="6" xfId="3" applyFont="1" applyFill="1" applyBorder="1" applyAlignment="1">
      <alignment vertical="center" shrinkToFit="1"/>
    </xf>
    <xf numFmtId="38" fontId="58" fillId="5" borderId="1" xfId="3" applyFont="1" applyFill="1" applyBorder="1" applyAlignment="1">
      <alignment vertical="center" shrinkToFit="1"/>
    </xf>
    <xf numFmtId="38" fontId="58" fillId="5" borderId="6" xfId="3" applyFont="1" applyFill="1" applyBorder="1" applyAlignment="1">
      <alignment vertical="center" shrinkToFit="1"/>
    </xf>
    <xf numFmtId="38" fontId="58" fillId="5" borderId="47" xfId="3" applyFont="1" applyFill="1" applyBorder="1" applyAlignment="1">
      <alignment vertical="center"/>
    </xf>
    <xf numFmtId="38" fontId="58" fillId="5" borderId="28" xfId="3" applyFont="1" applyFill="1" applyBorder="1" applyAlignment="1">
      <alignment vertical="center"/>
    </xf>
    <xf numFmtId="38" fontId="61" fillId="5" borderId="65" xfId="3" applyFont="1" applyFill="1" applyBorder="1" applyAlignment="1">
      <alignment vertical="center"/>
    </xf>
    <xf numFmtId="38" fontId="61" fillId="5" borderId="73" xfId="3" applyFont="1" applyFill="1" applyBorder="1" applyAlignment="1">
      <alignment vertical="center"/>
    </xf>
    <xf numFmtId="38" fontId="61" fillId="5" borderId="7" xfId="3" applyFont="1" applyFill="1" applyBorder="1" applyAlignment="1">
      <alignment vertical="center"/>
    </xf>
    <xf numFmtId="38" fontId="61" fillId="5" borderId="8" xfId="3" applyFont="1" applyFill="1" applyBorder="1" applyAlignment="1">
      <alignment vertical="center"/>
    </xf>
    <xf numFmtId="38" fontId="61" fillId="5" borderId="77" xfId="3" applyFont="1" applyFill="1" applyBorder="1" applyAlignment="1">
      <alignment vertical="center" shrinkToFit="1"/>
    </xf>
    <xf numFmtId="38" fontId="61" fillId="5" borderId="78" xfId="3" applyFont="1" applyFill="1" applyBorder="1" applyAlignment="1">
      <alignment vertical="center" shrinkToFit="1"/>
    </xf>
    <xf numFmtId="38" fontId="61" fillId="5" borderId="10" xfId="3" applyFont="1" applyFill="1" applyBorder="1" applyAlignment="1">
      <alignment vertical="center"/>
    </xf>
    <xf numFmtId="38" fontId="61" fillId="5" borderId="11" xfId="3" applyFont="1" applyFill="1" applyBorder="1" applyAlignment="1">
      <alignment vertical="center"/>
    </xf>
    <xf numFmtId="38" fontId="58" fillId="0" borderId="1" xfId="3" applyFont="1" applyBorder="1" applyAlignment="1">
      <alignment vertical="center" shrinkToFit="1"/>
    </xf>
    <xf numFmtId="0" fontId="13" fillId="2" borderId="1" xfId="6" applyFont="1" applyFill="1" applyBorder="1" applyAlignment="1">
      <alignment horizontal="center" vertical="center" wrapText="1" shrinkToFit="1"/>
    </xf>
    <xf numFmtId="38" fontId="58" fillId="2" borderId="1" xfId="3" applyFont="1" applyFill="1" applyBorder="1" applyAlignment="1">
      <alignment vertical="center"/>
    </xf>
    <xf numFmtId="38" fontId="58" fillId="2" borderId="6" xfId="3" applyFont="1" applyFill="1" applyBorder="1" applyAlignment="1">
      <alignment vertical="center"/>
    </xf>
    <xf numFmtId="0" fontId="13" fillId="5" borderId="48" xfId="6" applyFont="1" applyFill="1" applyBorder="1" applyAlignment="1">
      <alignment horizontal="center" vertical="center" wrapText="1" shrinkToFit="1"/>
    </xf>
    <xf numFmtId="0" fontId="13" fillId="5" borderId="49" xfId="6" applyFont="1" applyFill="1" applyBorder="1" applyAlignment="1">
      <alignment horizontal="center" vertical="center" wrapText="1" shrinkToFit="1"/>
    </xf>
    <xf numFmtId="38" fontId="58" fillId="5" borderId="49" xfId="3" applyFont="1" applyFill="1" applyBorder="1" applyAlignment="1">
      <alignment vertical="center"/>
    </xf>
    <xf numFmtId="38" fontId="58" fillId="5" borderId="50" xfId="3" applyFont="1" applyFill="1" applyBorder="1" applyAlignment="1">
      <alignment vertical="center"/>
    </xf>
    <xf numFmtId="38" fontId="58" fillId="5" borderId="7" xfId="3" applyFont="1" applyFill="1" applyBorder="1" applyAlignment="1">
      <alignment vertical="center"/>
    </xf>
    <xf numFmtId="38" fontId="58" fillId="5" borderId="8" xfId="3" applyFont="1" applyFill="1" applyBorder="1" applyAlignment="1">
      <alignment vertical="center"/>
    </xf>
    <xf numFmtId="38" fontId="61" fillId="2" borderId="1" xfId="3" applyFont="1" applyFill="1" applyBorder="1" applyAlignment="1">
      <alignment vertical="center"/>
    </xf>
    <xf numFmtId="38" fontId="61" fillId="2" borderId="6" xfId="3" applyFont="1" applyFill="1" applyBorder="1" applyAlignment="1">
      <alignment vertical="center"/>
    </xf>
    <xf numFmtId="180" fontId="9" fillId="2" borderId="6" xfId="0" applyNumberFormat="1" applyFont="1" applyFill="1" applyBorder="1" applyAlignment="1">
      <alignment horizontal="center" vertical="center"/>
    </xf>
    <xf numFmtId="180" fontId="9" fillId="2" borderId="7" xfId="0" applyNumberFormat="1" applyFont="1" applyFill="1" applyBorder="1" applyAlignment="1">
      <alignment horizontal="center" vertical="center"/>
    </xf>
    <xf numFmtId="180" fontId="9" fillId="2" borderId="8" xfId="0" applyNumberFormat="1" applyFont="1" applyFill="1" applyBorder="1" applyAlignment="1">
      <alignment horizontal="center" vertical="center"/>
    </xf>
    <xf numFmtId="0" fontId="27" fillId="2" borderId="0" xfId="6" applyFont="1" applyFill="1" applyAlignment="1">
      <alignment horizontal="center" vertical="center"/>
    </xf>
    <xf numFmtId="0" fontId="18" fillId="2" borderId="0" xfId="6" applyFont="1" applyFill="1" applyAlignment="1">
      <alignment horizontal="center"/>
    </xf>
    <xf numFmtId="0" fontId="60" fillId="2" borderId="1" xfId="6" applyFont="1" applyFill="1" applyBorder="1" applyAlignment="1">
      <alignment horizontal="center" vertical="center"/>
    </xf>
    <xf numFmtId="0" fontId="60" fillId="2" borderId="1" xfId="6" applyFont="1" applyFill="1" applyBorder="1" applyAlignment="1">
      <alignment horizontal="center" vertical="center" wrapText="1" shrinkToFit="1"/>
    </xf>
    <xf numFmtId="0" fontId="13" fillId="2" borderId="68" xfId="2" applyFont="1" applyFill="1" applyBorder="1" applyAlignment="1">
      <alignment horizontal="center" vertical="center" wrapText="1" shrinkToFit="1"/>
    </xf>
    <xf numFmtId="0" fontId="60" fillId="2" borderId="68" xfId="2" applyFont="1" applyFill="1" applyBorder="1" applyAlignment="1">
      <alignment horizontal="center" vertical="center" wrapText="1" shrinkToFit="1"/>
    </xf>
    <xf numFmtId="0" fontId="60" fillId="5" borderId="68" xfId="6" applyFont="1" applyFill="1" applyBorder="1" applyAlignment="1">
      <alignment horizontal="center" vertical="center" wrapText="1"/>
    </xf>
    <xf numFmtId="0" fontId="60" fillId="5" borderId="69" xfId="6" applyFont="1" applyFill="1" applyBorder="1" applyAlignment="1">
      <alignment horizontal="center" vertical="center" wrapText="1"/>
    </xf>
    <xf numFmtId="0" fontId="60" fillId="5" borderId="70" xfId="6" applyFont="1" applyFill="1" applyBorder="1" applyAlignment="1">
      <alignment horizontal="center" vertical="center"/>
    </xf>
    <xf numFmtId="0" fontId="60" fillId="5" borderId="71" xfId="6" applyFont="1" applyFill="1" applyBorder="1" applyAlignment="1">
      <alignment horizontal="center" vertical="center"/>
    </xf>
    <xf numFmtId="0" fontId="60" fillId="5" borderId="7" xfId="6" applyFont="1" applyFill="1" applyBorder="1" applyAlignment="1">
      <alignment horizontal="center" vertical="center"/>
    </xf>
    <xf numFmtId="0" fontId="60" fillId="5" borderId="8" xfId="6" applyFont="1" applyFill="1" applyBorder="1" applyAlignment="1">
      <alignment horizontal="center" vertical="center"/>
    </xf>
    <xf numFmtId="0" fontId="25" fillId="2" borderId="0" xfId="6" applyFont="1" applyFill="1" applyAlignment="1">
      <alignment horizontal="center" vertical="center"/>
    </xf>
    <xf numFmtId="0" fontId="9" fillId="2" borderId="7" xfId="0" applyFont="1" applyFill="1" applyBorder="1" applyAlignment="1">
      <alignment horizontal="center" vertical="center"/>
    </xf>
    <xf numFmtId="0" fontId="9" fillId="2" borderId="6" xfId="0" applyFont="1" applyFill="1" applyBorder="1" applyAlignment="1">
      <alignment horizontal="center" vertical="center" shrinkToFit="1"/>
    </xf>
    <xf numFmtId="0" fontId="9" fillId="2" borderId="7" xfId="0" applyFont="1" applyFill="1" applyBorder="1" applyAlignment="1">
      <alignment horizontal="center" vertical="center" shrinkToFit="1"/>
    </xf>
    <xf numFmtId="0" fontId="9" fillId="2" borderId="8" xfId="0" applyFont="1" applyFill="1" applyBorder="1" applyAlignment="1">
      <alignment horizontal="center" vertical="center" shrinkToFit="1"/>
    </xf>
    <xf numFmtId="0" fontId="60" fillId="2" borderId="1" xfId="0" applyFont="1" applyFill="1" applyBorder="1" applyAlignment="1">
      <alignment horizontal="center" vertical="center" wrapText="1"/>
    </xf>
    <xf numFmtId="0" fontId="60" fillId="2" borderId="6" xfId="0" applyFont="1" applyFill="1" applyBorder="1" applyAlignment="1">
      <alignment horizontal="center" vertical="center"/>
    </xf>
    <xf numFmtId="0" fontId="13" fillId="2" borderId="0" xfId="6" applyFont="1" applyFill="1" applyAlignment="1">
      <alignment horizontal="right" vertical="center" wrapText="1" shrinkToFit="1"/>
    </xf>
    <xf numFmtId="38" fontId="33" fillId="2" borderId="1" xfId="6" applyNumberFormat="1" applyFont="1" applyFill="1" applyBorder="1" applyAlignment="1">
      <alignment horizontal="right" vertical="center" wrapText="1"/>
    </xf>
    <xf numFmtId="0" fontId="33" fillId="2" borderId="1" xfId="6" applyFont="1" applyFill="1" applyBorder="1" applyAlignment="1">
      <alignment horizontal="right" vertical="center" wrapText="1"/>
    </xf>
    <xf numFmtId="0" fontId="13" fillId="2" borderId="0" xfId="0" applyFont="1" applyFill="1" applyAlignment="1">
      <alignment horizontal="right" vertical="center"/>
    </xf>
    <xf numFmtId="38" fontId="59" fillId="2" borderId="1" xfId="6" applyNumberFormat="1" applyFont="1" applyFill="1" applyBorder="1" applyAlignment="1">
      <alignment horizontal="right" vertical="center" wrapText="1"/>
    </xf>
    <xf numFmtId="0" fontId="59" fillId="2" borderId="1" xfId="6" applyFont="1" applyFill="1" applyBorder="1" applyAlignment="1">
      <alignment horizontal="right" vertical="center" wrapText="1"/>
    </xf>
    <xf numFmtId="0" fontId="60" fillId="2" borderId="18" xfId="6" applyFont="1" applyFill="1" applyBorder="1" applyAlignment="1">
      <alignment horizontal="center" vertical="center" wrapText="1" shrinkToFit="1"/>
    </xf>
    <xf numFmtId="38" fontId="61" fillId="2" borderId="18" xfId="3" applyFont="1" applyFill="1" applyBorder="1" applyAlignment="1">
      <alignment vertical="center"/>
    </xf>
    <xf numFmtId="38" fontId="61" fillId="2" borderId="9" xfId="3" applyFont="1" applyFill="1" applyBorder="1" applyAlignment="1">
      <alignment vertical="center"/>
    </xf>
    <xf numFmtId="0" fontId="60" fillId="5" borderId="48" xfId="6" applyFont="1" applyFill="1" applyBorder="1" applyAlignment="1">
      <alignment horizontal="center" vertical="center" wrapText="1" shrinkToFit="1"/>
    </xf>
    <xf numFmtId="0" fontId="60" fillId="5" borderId="49" xfId="6" applyFont="1" applyFill="1" applyBorder="1" applyAlignment="1">
      <alignment horizontal="center" vertical="center" wrapText="1" shrinkToFit="1"/>
    </xf>
    <xf numFmtId="38" fontId="61" fillId="5" borderId="47" xfId="3" applyFont="1" applyFill="1" applyBorder="1" applyAlignment="1">
      <alignment vertical="center"/>
    </xf>
    <xf numFmtId="38" fontId="61" fillId="5" borderId="28" xfId="3" applyFont="1" applyFill="1" applyBorder="1" applyAlignment="1">
      <alignment vertical="center"/>
    </xf>
    <xf numFmtId="38" fontId="61" fillId="5" borderId="49" xfId="3" applyFont="1" applyFill="1" applyBorder="1" applyAlignment="1">
      <alignment vertical="center"/>
    </xf>
    <xf numFmtId="38" fontId="61" fillId="5" borderId="50" xfId="3" applyFont="1" applyFill="1" applyBorder="1" applyAlignment="1">
      <alignment vertical="center"/>
    </xf>
    <xf numFmtId="38" fontId="61" fillId="5" borderId="79" xfId="3" applyFont="1" applyFill="1" applyBorder="1" applyAlignment="1">
      <alignment vertical="center"/>
    </xf>
    <xf numFmtId="38" fontId="61" fillId="5" borderId="80" xfId="3" applyFont="1" applyFill="1" applyBorder="1" applyAlignment="1">
      <alignment vertical="center"/>
    </xf>
    <xf numFmtId="38" fontId="61" fillId="0" borderId="18" xfId="3" applyFont="1" applyBorder="1" applyAlignment="1">
      <alignment vertical="center" shrinkToFit="1"/>
    </xf>
    <xf numFmtId="38" fontId="61" fillId="5" borderId="18" xfId="3" applyFont="1" applyFill="1" applyBorder="1" applyAlignment="1">
      <alignment vertical="center" shrinkToFit="1"/>
    </xf>
    <xf numFmtId="38" fontId="61" fillId="5" borderId="9" xfId="3" applyFont="1" applyFill="1" applyBorder="1" applyAlignment="1">
      <alignment vertical="center" shrinkToFit="1"/>
    </xf>
    <xf numFmtId="38" fontId="61" fillId="5" borderId="66" xfId="3" applyFont="1" applyFill="1" applyBorder="1" applyAlignment="1">
      <alignment vertical="center"/>
    </xf>
    <xf numFmtId="38" fontId="61" fillId="5" borderId="75" xfId="3" applyFont="1" applyFill="1" applyBorder="1" applyAlignment="1">
      <alignment vertical="center"/>
    </xf>
    <xf numFmtId="0" fontId="13" fillId="5" borderId="70" xfId="6" applyFont="1" applyFill="1" applyBorder="1" applyAlignment="1">
      <alignment horizontal="center" vertical="center"/>
    </xf>
    <xf numFmtId="0" fontId="13" fillId="5" borderId="71" xfId="6" applyFont="1" applyFill="1" applyBorder="1" applyAlignment="1">
      <alignment horizontal="center" vertical="center"/>
    </xf>
    <xf numFmtId="38" fontId="58" fillId="5" borderId="65" xfId="3" applyFont="1" applyFill="1" applyBorder="1" applyAlignment="1">
      <alignment vertical="center"/>
    </xf>
    <xf numFmtId="38" fontId="58" fillId="5" borderId="73" xfId="3" applyFont="1" applyFill="1" applyBorder="1" applyAlignment="1">
      <alignment vertical="center"/>
    </xf>
    <xf numFmtId="0" fontId="13" fillId="2" borderId="1" xfId="6" applyFont="1" applyFill="1" applyBorder="1" applyAlignment="1">
      <alignment horizontal="center" vertical="center"/>
    </xf>
    <xf numFmtId="0" fontId="55" fillId="5" borderId="7" xfId="6" applyFont="1" applyFill="1" applyBorder="1" applyAlignment="1">
      <alignment horizontal="center" vertical="center"/>
    </xf>
    <xf numFmtId="0" fontId="55" fillId="5" borderId="8" xfId="6" applyFont="1" applyFill="1" applyBorder="1" applyAlignment="1">
      <alignment horizontal="center" vertical="center"/>
    </xf>
    <xf numFmtId="0" fontId="9" fillId="2" borderId="0" xfId="0" applyFont="1" applyFill="1" applyAlignment="1">
      <alignment horizontal="center" vertical="center"/>
    </xf>
    <xf numFmtId="0" fontId="10" fillId="2" borderId="15" xfId="0" applyFont="1" applyFill="1" applyBorder="1" applyAlignment="1">
      <alignment horizontal="left" vertical="center" indent="1"/>
    </xf>
    <xf numFmtId="0" fontId="10" fillId="2" borderId="13" xfId="0" applyFont="1" applyFill="1" applyBorder="1" applyAlignment="1">
      <alignment horizontal="left" vertical="center" indent="1"/>
    </xf>
    <xf numFmtId="0" fontId="12" fillId="2" borderId="7" xfId="0" applyFont="1" applyFill="1" applyBorder="1" applyAlignment="1">
      <alignment horizontal="left" vertical="center" indent="1" shrinkToFit="1"/>
    </xf>
    <xf numFmtId="179" fontId="9" fillId="2" borderId="13" xfId="0" applyNumberFormat="1" applyFont="1" applyFill="1" applyBorder="1" applyAlignment="1">
      <alignment horizontal="center" vertical="center"/>
    </xf>
    <xf numFmtId="38" fontId="10" fillId="2" borderId="13" xfId="3" applyFont="1" applyFill="1" applyBorder="1" applyAlignment="1">
      <alignment horizontal="left" vertical="center" indent="1"/>
    </xf>
    <xf numFmtId="0" fontId="13" fillId="5" borderId="68" xfId="6" applyFont="1" applyFill="1" applyBorder="1" applyAlignment="1">
      <alignment horizontal="center" vertical="center" wrapText="1"/>
    </xf>
    <xf numFmtId="0" fontId="13" fillId="5" borderId="69" xfId="6" applyFont="1" applyFill="1" applyBorder="1" applyAlignment="1">
      <alignment horizontal="center" vertical="center" wrapText="1"/>
    </xf>
    <xf numFmtId="38" fontId="59" fillId="2" borderId="1" xfId="6" applyNumberFormat="1" applyFont="1" applyFill="1" applyBorder="1" applyAlignment="1">
      <alignment vertical="center" wrapText="1"/>
    </xf>
    <xf numFmtId="0" fontId="59" fillId="2" borderId="1" xfId="6" applyFont="1" applyFill="1" applyBorder="1" applyAlignment="1">
      <alignment vertical="center" wrapText="1"/>
    </xf>
    <xf numFmtId="38" fontId="58" fillId="5" borderId="10" xfId="3" applyFont="1" applyFill="1" applyBorder="1" applyAlignment="1">
      <alignment vertical="center"/>
    </xf>
    <xf numFmtId="38" fontId="58" fillId="5" borderId="11" xfId="3" applyFont="1" applyFill="1" applyBorder="1" applyAlignment="1">
      <alignment vertical="center"/>
    </xf>
    <xf numFmtId="38" fontId="33" fillId="2" borderId="1" xfId="6" applyNumberFormat="1" applyFont="1" applyFill="1" applyBorder="1" applyAlignment="1">
      <alignment vertical="center" wrapText="1"/>
    </xf>
    <xf numFmtId="0" fontId="33" fillId="2" borderId="1" xfId="6" applyFont="1" applyFill="1" applyBorder="1" applyAlignment="1">
      <alignment vertical="center" wrapText="1"/>
    </xf>
    <xf numFmtId="38" fontId="58" fillId="5" borderId="77" xfId="3" applyFont="1" applyFill="1" applyBorder="1" applyAlignment="1">
      <alignment vertical="center" shrinkToFit="1"/>
    </xf>
    <xf numFmtId="38" fontId="58" fillId="5" borderId="66" xfId="3" applyFont="1" applyFill="1" applyBorder="1" applyAlignment="1">
      <alignment vertical="center"/>
    </xf>
    <xf numFmtId="38" fontId="58" fillId="5" borderId="75" xfId="3" applyFont="1" applyFill="1" applyBorder="1" applyAlignment="1">
      <alignment vertical="center"/>
    </xf>
    <xf numFmtId="38" fontId="58" fillId="5" borderId="79" xfId="3" applyFont="1" applyFill="1" applyBorder="1" applyAlignment="1">
      <alignment vertical="center"/>
    </xf>
    <xf numFmtId="38" fontId="58" fillId="5" borderId="80" xfId="3" applyFont="1" applyFill="1" applyBorder="1" applyAlignment="1">
      <alignment vertical="center"/>
    </xf>
    <xf numFmtId="38" fontId="58" fillId="5" borderId="18" xfId="3" applyFont="1" applyFill="1" applyBorder="1" applyAlignment="1">
      <alignment vertical="center" shrinkToFit="1"/>
    </xf>
    <xf numFmtId="38" fontId="58" fillId="5" borderId="9" xfId="3" applyFont="1" applyFill="1" applyBorder="1" applyAlignment="1">
      <alignment vertical="center" shrinkToFit="1"/>
    </xf>
    <xf numFmtId="38" fontId="58" fillId="5" borderId="78" xfId="3" applyFont="1" applyFill="1" applyBorder="1" applyAlignment="1">
      <alignment vertical="center" shrinkToFit="1"/>
    </xf>
    <xf numFmtId="0" fontId="13" fillId="2" borderId="18" xfId="6" applyFont="1" applyFill="1" applyBorder="1" applyAlignment="1">
      <alignment horizontal="center" vertical="center" wrapText="1" shrinkToFit="1"/>
    </xf>
    <xf numFmtId="38" fontId="58" fillId="2" borderId="18" xfId="3" applyFont="1" applyFill="1" applyBorder="1" applyAlignment="1">
      <alignment vertical="center"/>
    </xf>
    <xf numFmtId="38" fontId="58" fillId="2" borderId="9" xfId="3" applyFont="1" applyFill="1" applyBorder="1" applyAlignment="1">
      <alignment vertical="center"/>
    </xf>
    <xf numFmtId="38" fontId="58" fillId="0" borderId="18" xfId="3" applyFont="1" applyBorder="1" applyAlignment="1">
      <alignment vertical="center" shrinkToFit="1"/>
    </xf>
    <xf numFmtId="0" fontId="7" fillId="2" borderId="0" xfId="0" applyFont="1" applyFill="1" applyAlignment="1">
      <alignment horizontal="right" shrinkToFit="1"/>
    </xf>
    <xf numFmtId="0" fontId="14" fillId="2" borderId="0" xfId="0" applyFont="1" applyFill="1" applyAlignment="1">
      <alignment horizontal="center" vertical="center"/>
    </xf>
    <xf numFmtId="0" fontId="9" fillId="0" borderId="0" xfId="0" applyFont="1" applyAlignment="1">
      <alignment horizontal="right" vertical="center" shrinkToFit="1"/>
    </xf>
    <xf numFmtId="179" fontId="12" fillId="4" borderId="0" xfId="0" applyNumberFormat="1" applyFont="1" applyFill="1" applyAlignment="1">
      <alignment horizontal="left" vertical="center" indent="1" shrinkToFit="1"/>
    </xf>
    <xf numFmtId="177" fontId="10" fillId="2" borderId="10" xfId="0" applyNumberFormat="1" applyFont="1" applyFill="1" applyBorder="1" applyAlignment="1">
      <alignment horizontal="right"/>
    </xf>
    <xf numFmtId="177" fontId="10" fillId="2" borderId="13" xfId="0" applyNumberFormat="1" applyFont="1" applyFill="1" applyBorder="1" applyAlignment="1">
      <alignment horizontal="right"/>
    </xf>
    <xf numFmtId="0" fontId="9" fillId="2" borderId="0" xfId="0" applyFont="1" applyFill="1" applyAlignment="1">
      <alignment horizontal="right"/>
    </xf>
    <xf numFmtId="38" fontId="28" fillId="2" borderId="0" xfId="0" applyNumberFormat="1" applyFont="1" applyFill="1" applyAlignment="1">
      <alignment horizontal="right"/>
    </xf>
    <xf numFmtId="0" fontId="28" fillId="2" borderId="0" xfId="0" applyFont="1" applyFill="1" applyAlignment="1">
      <alignment horizontal="right"/>
    </xf>
    <xf numFmtId="0" fontId="28" fillId="2" borderId="13" xfId="0" applyFont="1" applyFill="1" applyBorder="1" applyAlignment="1">
      <alignment horizontal="right"/>
    </xf>
    <xf numFmtId="176" fontId="10" fillId="2" borderId="0" xfId="0" applyNumberFormat="1" applyFont="1" applyFill="1" applyAlignment="1">
      <alignment horizontal="right"/>
    </xf>
    <xf numFmtId="176" fontId="10" fillId="2" borderId="13" xfId="0" applyNumberFormat="1" applyFont="1" applyFill="1" applyBorder="1" applyAlignment="1">
      <alignment horizontal="right"/>
    </xf>
    <xf numFmtId="0" fontId="9" fillId="2" borderId="10" xfId="0" applyFont="1" applyFill="1" applyBorder="1" applyAlignment="1">
      <alignment horizontal="left" vertical="center"/>
    </xf>
    <xf numFmtId="0" fontId="10" fillId="2" borderId="10" xfId="0" applyFont="1" applyFill="1" applyBorder="1" applyAlignment="1">
      <alignment horizontal="left" indent="1"/>
    </xf>
    <xf numFmtId="0" fontId="10" fillId="2" borderId="13" xfId="0" applyFont="1" applyFill="1" applyBorder="1" applyAlignment="1">
      <alignment horizontal="left" indent="1"/>
    </xf>
    <xf numFmtId="0" fontId="9" fillId="2" borderId="0" xfId="0" applyFont="1" applyFill="1" applyAlignment="1">
      <alignment horizontal="left" indent="1"/>
    </xf>
    <xf numFmtId="0" fontId="9" fillId="2" borderId="13" xfId="0" applyFont="1" applyFill="1" applyBorder="1" applyAlignment="1">
      <alignment horizontal="left" indent="1"/>
    </xf>
    <xf numFmtId="0" fontId="10" fillId="5" borderId="1" xfId="0" applyFont="1" applyFill="1" applyBorder="1" applyAlignment="1">
      <alignment horizontal="center" vertical="center" shrinkToFit="1"/>
    </xf>
    <xf numFmtId="179" fontId="9" fillId="5" borderId="13" xfId="0" applyNumberFormat="1" applyFont="1" applyFill="1" applyBorder="1" applyAlignment="1">
      <alignment horizontal="center" vertical="center"/>
    </xf>
    <xf numFmtId="0" fontId="33" fillId="0" borderId="0" xfId="0" applyFont="1" applyAlignment="1">
      <alignment horizontal="center" vertical="center" shrinkToFit="1"/>
    </xf>
    <xf numFmtId="0" fontId="39" fillId="0" borderId="0" xfId="0" applyFont="1" applyAlignment="1">
      <alignment horizontal="left" vertical="center" indent="1" shrinkToFit="1"/>
    </xf>
    <xf numFmtId="180" fontId="39" fillId="0" borderId="33" xfId="0" applyNumberFormat="1" applyFont="1" applyBorder="1" applyAlignment="1">
      <alignment horizontal="center" vertical="center"/>
    </xf>
    <xf numFmtId="180" fontId="39" fillId="0" borderId="51" xfId="0" applyNumberFormat="1" applyFont="1" applyBorder="1" applyAlignment="1">
      <alignment horizontal="center" vertical="center"/>
    </xf>
    <xf numFmtId="180" fontId="39" fillId="0" borderId="31" xfId="0" applyNumberFormat="1" applyFont="1" applyBorder="1" applyAlignment="1">
      <alignment horizontal="center" vertical="center"/>
    </xf>
    <xf numFmtId="180" fontId="39" fillId="0" borderId="34" xfId="0" applyNumberFormat="1" applyFont="1" applyBorder="1" applyAlignment="1">
      <alignment horizontal="center" vertical="center"/>
    </xf>
    <xf numFmtId="180" fontId="39" fillId="0" borderId="35" xfId="0" applyNumberFormat="1" applyFont="1" applyBorder="1" applyAlignment="1">
      <alignment horizontal="center" vertical="center"/>
    </xf>
    <xf numFmtId="180" fontId="39" fillId="0" borderId="30" xfId="0" applyNumberFormat="1" applyFont="1" applyBorder="1" applyAlignment="1">
      <alignment horizontal="center" vertical="center"/>
    </xf>
  </cellXfs>
  <cellStyles count="10">
    <cellStyle name="ハイパーリンク" xfId="1" builtinId="8"/>
    <cellStyle name="桁区切り" xfId="3" builtinId="6"/>
    <cellStyle name="桁区切り 2" xfId="4" xr:uid="{860401A4-31BD-4F26-9206-A1BAA0B4850B}"/>
    <cellStyle name="桁区切り 2 2" xfId="8" xr:uid="{41D7DFBF-EF32-4DB1-BE54-0BBB2126EA0F}"/>
    <cellStyle name="桁区切り 3" xfId="7" xr:uid="{A1D79771-867F-4BC1-8445-75EA96B2E3BC}"/>
    <cellStyle name="標準" xfId="0" builtinId="0"/>
    <cellStyle name="標準 2" xfId="2" xr:uid="{00000000-0005-0000-0000-000003000000}"/>
    <cellStyle name="標準 2 2" xfId="5" xr:uid="{7D683F35-1932-4358-8E99-3B44E262CAD3}"/>
    <cellStyle name="標準 2 3" xfId="6" xr:uid="{3DA190A4-34AE-46A3-B8E1-EC02EA3D4223}"/>
    <cellStyle name="標準 2 4" xfId="9" xr:uid="{88309B02-F070-444E-A437-518DB9EEE336}"/>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17</xdr:col>
      <xdr:colOff>1667933</xdr:colOff>
      <xdr:row>0</xdr:row>
      <xdr:rowOff>246591</xdr:rowOff>
    </xdr:from>
    <xdr:ext cx="1176174" cy="492443"/>
    <xdr:sp macro="" textlink="">
      <xdr:nvSpPr>
        <xdr:cNvPr id="2" name="正方形/長方形 1">
          <a:extLst>
            <a:ext uri="{FF2B5EF4-FFF2-40B4-BE49-F238E27FC236}">
              <a16:creationId xmlns:a16="http://schemas.microsoft.com/office/drawing/2014/main" id="{896BC558-1D91-4B21-9D20-A317072CCD66}"/>
            </a:ext>
          </a:extLst>
        </xdr:cNvPr>
        <xdr:cNvSpPr/>
      </xdr:nvSpPr>
      <xdr:spPr>
        <a:xfrm>
          <a:off x="11468100" y="712258"/>
          <a:ext cx="1176174" cy="492443"/>
        </a:xfrm>
        <a:prstGeom prst="rect">
          <a:avLst/>
        </a:prstGeom>
        <a:noFill/>
        <a:ln w="38100">
          <a:solidFill>
            <a:srgbClr val="FF0000"/>
          </a:solidFill>
        </a:ln>
      </xdr:spPr>
      <xdr:txBody>
        <a:bodyPr wrap="square" lIns="91440" tIns="45720" rIns="91440" bIns="45720">
          <a:spAutoFit/>
        </a:bodyPr>
        <a:lstStyle/>
        <a:p>
          <a:pPr algn="ctr"/>
          <a:r>
            <a:rPr lang="ja-JP" altLang="en-US" sz="2400" b="0" cap="none" spc="0">
              <a:ln w="0"/>
              <a:solidFill>
                <a:srgbClr val="FF0000"/>
              </a:solidFill>
              <a:effectLst>
                <a:outerShdw blurRad="38100" dist="19050" dir="2700000" algn="tl" rotWithShape="0">
                  <a:schemeClr val="dk1">
                    <a:alpha val="40000"/>
                  </a:schemeClr>
                </a:outerShdw>
              </a:effectLst>
            </a:rPr>
            <a:t>記入例</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30</xdr:col>
      <xdr:colOff>11833</xdr:colOff>
      <xdr:row>10</xdr:row>
      <xdr:rowOff>142729</xdr:rowOff>
    </xdr:from>
    <xdr:to>
      <xdr:col>31</xdr:col>
      <xdr:colOff>191881</xdr:colOff>
      <xdr:row>14</xdr:row>
      <xdr:rowOff>77931</xdr:rowOff>
    </xdr:to>
    <xdr:sp macro="" textlink="">
      <xdr:nvSpPr>
        <xdr:cNvPr id="4" name="円/楕円 2">
          <a:extLst>
            <a:ext uri="{FF2B5EF4-FFF2-40B4-BE49-F238E27FC236}">
              <a16:creationId xmlns:a16="http://schemas.microsoft.com/office/drawing/2014/main" id="{FECBF12B-17CD-44D7-816B-65140CEEEB00}"/>
            </a:ext>
          </a:extLst>
        </xdr:cNvPr>
        <xdr:cNvSpPr/>
      </xdr:nvSpPr>
      <xdr:spPr>
        <a:xfrm>
          <a:off x="11563060" y="2142979"/>
          <a:ext cx="578366" cy="662566"/>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印</a:t>
          </a:r>
        </a:p>
      </xdr:txBody>
    </xdr:sp>
    <xdr:clientData/>
  </xdr:twoCellAnchor>
  <xdr:twoCellAnchor>
    <xdr:from>
      <xdr:col>31</xdr:col>
      <xdr:colOff>5774</xdr:colOff>
      <xdr:row>6</xdr:row>
      <xdr:rowOff>162503</xdr:rowOff>
    </xdr:from>
    <xdr:to>
      <xdr:col>32</xdr:col>
      <xdr:colOff>246415</xdr:colOff>
      <xdr:row>10</xdr:row>
      <xdr:rowOff>178085</xdr:rowOff>
    </xdr:to>
    <xdr:sp macro="" textlink="">
      <xdr:nvSpPr>
        <xdr:cNvPr id="5" name="角丸四角形 1">
          <a:extLst>
            <a:ext uri="{FF2B5EF4-FFF2-40B4-BE49-F238E27FC236}">
              <a16:creationId xmlns:a16="http://schemas.microsoft.com/office/drawing/2014/main" id="{3BD95ACE-4CC1-46DB-BAFB-106EF95C14F5}"/>
            </a:ext>
          </a:extLst>
        </xdr:cNvPr>
        <xdr:cNvSpPr/>
      </xdr:nvSpPr>
      <xdr:spPr>
        <a:xfrm>
          <a:off x="11955319" y="1435389"/>
          <a:ext cx="638960" cy="742946"/>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rgbClr val="FF0000"/>
              </a:solidFill>
            </a:rPr>
            <a:t>印</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28</xdr:col>
      <xdr:colOff>262182</xdr:colOff>
      <xdr:row>10</xdr:row>
      <xdr:rowOff>87773</xdr:rowOff>
    </xdr:from>
    <xdr:to>
      <xdr:col>30</xdr:col>
      <xdr:colOff>25263</xdr:colOff>
      <xdr:row>14</xdr:row>
      <xdr:rowOff>126557</xdr:rowOff>
    </xdr:to>
    <xdr:sp macro="" textlink="">
      <xdr:nvSpPr>
        <xdr:cNvPr id="2" name="円/楕円 2">
          <a:extLst>
            <a:ext uri="{FF2B5EF4-FFF2-40B4-BE49-F238E27FC236}">
              <a16:creationId xmlns:a16="http://schemas.microsoft.com/office/drawing/2014/main" id="{BE36B531-0927-49D7-B486-61B24417F494}"/>
            </a:ext>
          </a:extLst>
        </xdr:cNvPr>
        <xdr:cNvSpPr/>
      </xdr:nvSpPr>
      <xdr:spPr>
        <a:xfrm>
          <a:off x="12263682" y="1783223"/>
          <a:ext cx="658431" cy="686484"/>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印</a:t>
          </a:r>
        </a:p>
      </xdr:txBody>
    </xdr:sp>
    <xdr:clientData/>
  </xdr:twoCellAnchor>
  <xdr:twoCellAnchor>
    <xdr:from>
      <xdr:col>28</xdr:col>
      <xdr:colOff>114656</xdr:colOff>
      <xdr:row>6</xdr:row>
      <xdr:rowOff>111184</xdr:rowOff>
    </xdr:from>
    <xdr:to>
      <xdr:col>29</xdr:col>
      <xdr:colOff>409819</xdr:colOff>
      <xdr:row>10</xdr:row>
      <xdr:rowOff>136707</xdr:rowOff>
    </xdr:to>
    <xdr:sp macro="" textlink="">
      <xdr:nvSpPr>
        <xdr:cNvPr id="3" name="角丸四角形 1">
          <a:extLst>
            <a:ext uri="{FF2B5EF4-FFF2-40B4-BE49-F238E27FC236}">
              <a16:creationId xmlns:a16="http://schemas.microsoft.com/office/drawing/2014/main" id="{AD5322B5-B69A-4E5F-8953-CCB02F37790F}"/>
            </a:ext>
          </a:extLst>
        </xdr:cNvPr>
        <xdr:cNvSpPr/>
      </xdr:nvSpPr>
      <xdr:spPr>
        <a:xfrm>
          <a:off x="12116156" y="1158934"/>
          <a:ext cx="742838" cy="673223"/>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rgbClr val="FF0000"/>
              </a:solidFill>
            </a:rPr>
            <a:t>印</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18</xdr:col>
      <xdr:colOff>32728</xdr:colOff>
      <xdr:row>8</xdr:row>
      <xdr:rowOff>19050</xdr:rowOff>
    </xdr:from>
    <xdr:to>
      <xdr:col>24</xdr:col>
      <xdr:colOff>99402</xdr:colOff>
      <xdr:row>12</xdr:row>
      <xdr:rowOff>14287</xdr:rowOff>
    </xdr:to>
    <xdr:sp macro="" textlink="">
      <xdr:nvSpPr>
        <xdr:cNvPr id="3" name="角丸四角形吹き出し 2">
          <a:extLst>
            <a:ext uri="{FF2B5EF4-FFF2-40B4-BE49-F238E27FC236}">
              <a16:creationId xmlns:a16="http://schemas.microsoft.com/office/drawing/2014/main" id="{00000000-0008-0000-0500-000003000000}"/>
            </a:ext>
          </a:extLst>
        </xdr:cNvPr>
        <xdr:cNvSpPr/>
      </xdr:nvSpPr>
      <xdr:spPr>
        <a:xfrm>
          <a:off x="7852753" y="1466850"/>
          <a:ext cx="2752724" cy="719137"/>
        </a:xfrm>
        <a:prstGeom prst="wedgeRoundRectCallout">
          <a:avLst>
            <a:gd name="adj1" fmla="val -38188"/>
            <a:gd name="adj2" fmla="val 241143"/>
            <a:gd name="adj3" fmla="val 16667"/>
          </a:avLst>
        </a:prstGeom>
        <a:solidFill>
          <a:schemeClr val="bg1">
            <a:lumMod val="9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ja-JP" sz="1100">
              <a:solidFill>
                <a:sysClr val="windowText" lastClr="000000"/>
              </a:solidFill>
              <a:effectLst/>
              <a:latin typeface="+mn-lt"/>
              <a:ea typeface="+mn-ea"/>
              <a:cs typeface="+mn-cs"/>
            </a:rPr>
            <a:t>「様式第</a:t>
          </a:r>
          <a:r>
            <a:rPr kumimoji="1" lang="en-US" altLang="ja-JP" sz="1100">
              <a:solidFill>
                <a:sysClr val="windowText" lastClr="000000"/>
              </a:solidFill>
              <a:effectLst/>
              <a:latin typeface="+mn-lt"/>
              <a:ea typeface="+mn-ea"/>
              <a:cs typeface="+mn-cs"/>
            </a:rPr>
            <a:t>2</a:t>
          </a:r>
          <a:r>
            <a:rPr kumimoji="1" lang="ja-JP" altLang="ja-JP" sz="1100">
              <a:solidFill>
                <a:sysClr val="windowText" lastClr="000000"/>
              </a:solidFill>
              <a:effectLst/>
              <a:latin typeface="+mn-lt"/>
              <a:ea typeface="+mn-ea"/>
              <a:cs typeface="+mn-cs"/>
            </a:rPr>
            <a:t>号」で通知した</a:t>
          </a:r>
          <a:endParaRPr lang="ja-JP" altLang="ja-JP">
            <a:solidFill>
              <a:sysClr val="windowText" lastClr="000000"/>
            </a:solidFill>
            <a:effectLst/>
          </a:endParaRPr>
        </a:p>
        <a:p>
          <a:pPr algn="ctr"/>
          <a:r>
            <a:rPr kumimoji="1" lang="ja-JP" altLang="en-US" sz="1100" b="1" u="sng">
              <a:solidFill>
                <a:sysClr val="windowText" lastClr="000000"/>
              </a:solidFill>
              <a:effectLst/>
              <a:latin typeface="+mn-lt"/>
              <a:ea typeface="+mn-ea"/>
              <a:cs typeface="+mn-cs"/>
            </a:rPr>
            <a:t>受理</a:t>
          </a:r>
          <a:r>
            <a:rPr kumimoji="1" lang="ja-JP" altLang="ja-JP" sz="1100" b="1" u="sng">
              <a:solidFill>
                <a:sysClr val="windowText" lastClr="000000"/>
              </a:solidFill>
              <a:effectLst/>
              <a:latin typeface="+mn-lt"/>
              <a:ea typeface="+mn-ea"/>
              <a:cs typeface="+mn-cs"/>
            </a:rPr>
            <a:t>日</a:t>
          </a:r>
          <a:r>
            <a:rPr kumimoji="1" lang="ja-JP" altLang="ja-JP" sz="1100">
              <a:solidFill>
                <a:sysClr val="windowText" lastClr="000000"/>
              </a:solidFill>
              <a:effectLst/>
              <a:latin typeface="+mn-lt"/>
              <a:ea typeface="+mn-ea"/>
              <a:cs typeface="+mn-cs"/>
            </a:rPr>
            <a:t>を記入ください。</a:t>
          </a:r>
          <a:endParaRPr lang="ja-JP" altLang="ja-JP">
            <a:solidFill>
              <a:sysClr val="windowText" lastClr="000000"/>
            </a:solidFill>
            <a:effectLst/>
          </a:endParaRPr>
        </a:p>
      </xdr:txBody>
    </xdr:sp>
    <xdr:clientData/>
  </xdr:twoCellAnchor>
  <xdr:twoCellAnchor>
    <xdr:from>
      <xdr:col>37</xdr:col>
      <xdr:colOff>133351</xdr:colOff>
      <xdr:row>6</xdr:row>
      <xdr:rowOff>133350</xdr:rowOff>
    </xdr:from>
    <xdr:to>
      <xdr:col>43</xdr:col>
      <xdr:colOff>200025</xdr:colOff>
      <xdr:row>14</xdr:row>
      <xdr:rowOff>171450</xdr:rowOff>
    </xdr:to>
    <xdr:sp macro="" textlink="">
      <xdr:nvSpPr>
        <xdr:cNvPr id="10" name="角丸四角形吹き出し 9">
          <a:extLst>
            <a:ext uri="{FF2B5EF4-FFF2-40B4-BE49-F238E27FC236}">
              <a16:creationId xmlns:a16="http://schemas.microsoft.com/office/drawing/2014/main" id="{00000000-0008-0000-0500-00000A000000}"/>
            </a:ext>
          </a:extLst>
        </xdr:cNvPr>
        <xdr:cNvSpPr/>
      </xdr:nvSpPr>
      <xdr:spPr>
        <a:xfrm>
          <a:off x="16011526" y="1457325"/>
          <a:ext cx="2752724" cy="1562100"/>
        </a:xfrm>
        <a:prstGeom prst="wedgeRoundRectCallout">
          <a:avLst>
            <a:gd name="adj1" fmla="val -46792"/>
            <a:gd name="adj2" fmla="val 89329"/>
            <a:gd name="adj3" fmla="val 16667"/>
          </a:avLst>
        </a:prstGeom>
        <a:solidFill>
          <a:schemeClr val="bg1">
            <a:lumMod val="9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ja-JP" sz="1100">
              <a:solidFill>
                <a:sysClr val="windowText" lastClr="000000"/>
              </a:solidFill>
              <a:effectLst/>
              <a:latin typeface="+mn-lt"/>
              <a:ea typeface="+mn-ea"/>
              <a:cs typeface="+mn-cs"/>
            </a:rPr>
            <a:t>「様式第</a:t>
          </a:r>
          <a:r>
            <a:rPr kumimoji="1" lang="en-US" altLang="ja-JP" sz="1100">
              <a:solidFill>
                <a:sysClr val="windowText" lastClr="000000"/>
              </a:solidFill>
              <a:effectLst/>
              <a:latin typeface="+mn-lt"/>
              <a:ea typeface="+mn-ea"/>
              <a:cs typeface="+mn-cs"/>
            </a:rPr>
            <a:t>2</a:t>
          </a:r>
          <a:r>
            <a:rPr kumimoji="1" lang="ja-JP" altLang="ja-JP" sz="1100">
              <a:solidFill>
                <a:sysClr val="windowText" lastClr="000000"/>
              </a:solidFill>
              <a:effectLst/>
              <a:latin typeface="+mn-lt"/>
              <a:ea typeface="+mn-ea"/>
              <a:cs typeface="+mn-cs"/>
            </a:rPr>
            <a:t>号」で通知した</a:t>
          </a:r>
          <a:endParaRPr lang="ja-JP" altLang="ja-JP">
            <a:solidFill>
              <a:sysClr val="windowText" lastClr="000000"/>
            </a:solidFill>
            <a:effectLst/>
          </a:endParaRPr>
        </a:p>
        <a:p>
          <a:pPr algn="ctr"/>
          <a:r>
            <a:rPr kumimoji="1" lang="ja-JP" altLang="en-US" sz="1100" b="1" u="sng">
              <a:solidFill>
                <a:sysClr val="windowText" lastClr="000000"/>
              </a:solidFill>
              <a:effectLst/>
              <a:latin typeface="+mn-lt"/>
              <a:ea typeface="+mn-ea"/>
              <a:cs typeface="+mn-cs"/>
            </a:rPr>
            <a:t>受理</a:t>
          </a:r>
          <a:r>
            <a:rPr kumimoji="1" lang="ja-JP" altLang="ja-JP" sz="1100" b="1" u="sng">
              <a:solidFill>
                <a:sysClr val="windowText" lastClr="000000"/>
              </a:solidFill>
              <a:effectLst/>
              <a:latin typeface="+mn-lt"/>
              <a:ea typeface="+mn-ea"/>
              <a:cs typeface="+mn-cs"/>
            </a:rPr>
            <a:t>日</a:t>
          </a:r>
          <a:r>
            <a:rPr kumimoji="1" lang="ja-JP" altLang="ja-JP" sz="1100">
              <a:solidFill>
                <a:sysClr val="windowText" lastClr="000000"/>
              </a:solidFill>
              <a:effectLst/>
              <a:latin typeface="+mn-lt"/>
              <a:ea typeface="+mn-ea"/>
              <a:cs typeface="+mn-cs"/>
            </a:rPr>
            <a:t>を記入ください。</a:t>
          </a:r>
          <a:endParaRPr kumimoji="1" lang="en-US" altLang="ja-JP" sz="1100">
            <a:solidFill>
              <a:sysClr val="windowText" lastClr="000000"/>
            </a:solidFill>
            <a:effectLst/>
            <a:latin typeface="+mn-lt"/>
            <a:ea typeface="+mn-ea"/>
            <a:cs typeface="+mn-cs"/>
          </a:endParaRPr>
        </a:p>
        <a:p>
          <a:pPr algn="ctr"/>
          <a:endParaRPr lang="ja-JP" altLang="ja-JP">
            <a:solidFill>
              <a:sysClr val="windowText" lastClr="000000"/>
            </a:solidFill>
            <a:effectLst/>
          </a:endParaRPr>
        </a:p>
        <a:p>
          <a:pPr algn="ctr"/>
          <a:r>
            <a:rPr kumimoji="1" lang="en-US" altLang="ja-JP" sz="1100">
              <a:solidFill>
                <a:sysClr val="windowText" lastClr="000000"/>
              </a:solidFill>
              <a:effectLst/>
              <a:latin typeface="+mn-lt"/>
              <a:ea typeface="+mn-ea"/>
              <a:cs typeface="+mn-cs"/>
            </a:rPr>
            <a:t>※</a:t>
          </a:r>
          <a:r>
            <a:rPr kumimoji="1" lang="ja-JP" altLang="en-US" sz="1100">
              <a:solidFill>
                <a:sysClr val="windowText" lastClr="000000"/>
              </a:solidFill>
              <a:effectLst/>
              <a:latin typeface="+mn-lt"/>
              <a:ea typeface="+mn-ea"/>
              <a:cs typeface="+mn-cs"/>
            </a:rPr>
            <a:t>変更申請が２回以上の場合、</a:t>
          </a:r>
          <a:endParaRPr kumimoji="1" lang="en-US" altLang="ja-JP" sz="1100">
            <a:solidFill>
              <a:sysClr val="windowText" lastClr="000000"/>
            </a:solidFill>
            <a:effectLst/>
            <a:latin typeface="+mn-lt"/>
            <a:ea typeface="+mn-ea"/>
            <a:cs typeface="+mn-cs"/>
          </a:endParaRPr>
        </a:p>
        <a:p>
          <a:pPr algn="ctr"/>
          <a:r>
            <a:rPr kumimoji="1" lang="ja-JP" altLang="ja-JP" sz="1100">
              <a:solidFill>
                <a:sysClr val="windowText" lastClr="000000"/>
              </a:solidFill>
              <a:effectLst/>
              <a:latin typeface="+mn-lt"/>
              <a:ea typeface="+mn-ea"/>
              <a:cs typeface="+mn-cs"/>
            </a:rPr>
            <a:t>交付</a:t>
          </a:r>
          <a:r>
            <a:rPr kumimoji="1" lang="ja-JP" altLang="en-US" sz="1100">
              <a:solidFill>
                <a:sysClr val="windowText" lastClr="000000"/>
              </a:solidFill>
              <a:effectLst/>
              <a:latin typeface="+mn-lt"/>
              <a:ea typeface="+mn-ea"/>
              <a:cs typeface="+mn-cs"/>
            </a:rPr>
            <a:t>決定</a:t>
          </a:r>
          <a:r>
            <a:rPr kumimoji="1" lang="ja-JP" altLang="ja-JP" sz="1100">
              <a:solidFill>
                <a:sysClr val="windowText" lastClr="000000"/>
              </a:solidFill>
              <a:effectLst/>
              <a:latin typeface="+mn-lt"/>
              <a:ea typeface="+mn-ea"/>
              <a:cs typeface="+mn-cs"/>
            </a:rPr>
            <a:t>を受けた</a:t>
          </a:r>
          <a:endParaRPr lang="ja-JP" altLang="ja-JP">
            <a:solidFill>
              <a:sysClr val="windowText" lastClr="000000"/>
            </a:solidFill>
            <a:effectLst/>
          </a:endParaRPr>
        </a:p>
        <a:p>
          <a:pPr algn="ctr"/>
          <a:r>
            <a:rPr kumimoji="1" lang="ja-JP" altLang="ja-JP" sz="1100">
              <a:solidFill>
                <a:sysClr val="windowText" lastClr="000000"/>
              </a:solidFill>
              <a:effectLst/>
              <a:latin typeface="+mn-lt"/>
              <a:ea typeface="+mn-ea"/>
              <a:cs typeface="+mn-cs"/>
            </a:rPr>
            <a:t>決定日が増えます</a:t>
          </a:r>
          <a:r>
            <a:rPr kumimoji="1" lang="ja-JP" altLang="en-US" sz="1100">
              <a:solidFill>
                <a:sysClr val="windowText" lastClr="000000"/>
              </a:solidFill>
              <a:effectLst/>
              <a:latin typeface="+mn-lt"/>
              <a:ea typeface="+mn-ea"/>
              <a:cs typeface="+mn-cs"/>
            </a:rPr>
            <a:t>。</a:t>
          </a:r>
          <a:endParaRPr kumimoji="1" lang="en-US" altLang="ja-JP" sz="1100">
            <a:solidFill>
              <a:sysClr val="windowText" lastClr="000000"/>
            </a:solidFill>
            <a:effectLst/>
            <a:latin typeface="+mn-lt"/>
            <a:ea typeface="+mn-ea"/>
            <a:cs typeface="+mn-cs"/>
          </a:endParaRPr>
        </a:p>
        <a:p>
          <a:pPr algn="ctr"/>
          <a:r>
            <a:rPr kumimoji="1" lang="ja-JP" altLang="en-US" sz="1100">
              <a:solidFill>
                <a:sysClr val="windowText" lastClr="000000"/>
              </a:solidFill>
              <a:effectLst/>
              <a:latin typeface="+mn-lt"/>
              <a:ea typeface="+mn-ea"/>
              <a:cs typeface="+mn-cs"/>
            </a:rPr>
            <a:t>交付決定日を全て記入します。</a:t>
          </a:r>
          <a:endParaRPr lang="ja-JP" altLang="ja-JP">
            <a:solidFill>
              <a:sysClr val="windowText" lastClr="000000"/>
            </a:solidFill>
            <a:effectLst/>
          </a:endParaRPr>
        </a:p>
      </xdr:txBody>
    </xdr:sp>
    <xdr:clientData/>
  </xdr:twoCellAnchor>
  <xdr:twoCellAnchor>
    <xdr:from>
      <xdr:col>33</xdr:col>
      <xdr:colOff>100964</xdr:colOff>
      <xdr:row>21</xdr:row>
      <xdr:rowOff>0</xdr:rowOff>
    </xdr:from>
    <xdr:to>
      <xdr:col>37</xdr:col>
      <xdr:colOff>400049</xdr:colOff>
      <xdr:row>24</xdr:row>
      <xdr:rowOff>0</xdr:rowOff>
    </xdr:to>
    <xdr:sp macro="" textlink="">
      <xdr:nvSpPr>
        <xdr:cNvPr id="11" name="角丸四角形 10">
          <a:extLst>
            <a:ext uri="{FF2B5EF4-FFF2-40B4-BE49-F238E27FC236}">
              <a16:creationId xmlns:a16="http://schemas.microsoft.com/office/drawing/2014/main" id="{00000000-0008-0000-0500-00000B000000}"/>
            </a:ext>
          </a:extLst>
        </xdr:cNvPr>
        <xdr:cNvSpPr/>
      </xdr:nvSpPr>
      <xdr:spPr>
        <a:xfrm>
          <a:off x="12464414" y="3200400"/>
          <a:ext cx="1670685" cy="819150"/>
        </a:xfrm>
        <a:prstGeom prst="roundRect">
          <a:avLst/>
        </a:prstGeom>
        <a:noFill/>
        <a:ln>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30</xdr:col>
      <xdr:colOff>172110</xdr:colOff>
      <xdr:row>11</xdr:row>
      <xdr:rowOff>126242</xdr:rowOff>
    </xdr:from>
    <xdr:to>
      <xdr:col>31</xdr:col>
      <xdr:colOff>373672</xdr:colOff>
      <xdr:row>15</xdr:row>
      <xdr:rowOff>131884</xdr:rowOff>
    </xdr:to>
    <xdr:sp macro="" textlink="">
      <xdr:nvSpPr>
        <xdr:cNvPr id="5" name="円/楕円 2">
          <a:extLst>
            <a:ext uri="{FF2B5EF4-FFF2-40B4-BE49-F238E27FC236}">
              <a16:creationId xmlns:a16="http://schemas.microsoft.com/office/drawing/2014/main" id="{2592710B-D72F-430A-A1E2-376A4F654953}"/>
            </a:ext>
          </a:extLst>
        </xdr:cNvPr>
        <xdr:cNvSpPr/>
      </xdr:nvSpPr>
      <xdr:spPr>
        <a:xfrm>
          <a:off x="12898975" y="2060550"/>
          <a:ext cx="648505" cy="679719"/>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印</a:t>
          </a:r>
        </a:p>
      </xdr:txBody>
    </xdr:sp>
    <xdr:clientData/>
  </xdr:twoCellAnchor>
  <xdr:twoCellAnchor>
    <xdr:from>
      <xdr:col>29</xdr:col>
      <xdr:colOff>345830</xdr:colOff>
      <xdr:row>7</xdr:row>
      <xdr:rowOff>139945</xdr:rowOff>
    </xdr:from>
    <xdr:to>
      <xdr:col>31</xdr:col>
      <xdr:colOff>189620</xdr:colOff>
      <xdr:row>11</xdr:row>
      <xdr:rowOff>132325</xdr:rowOff>
    </xdr:to>
    <xdr:sp macro="" textlink="">
      <xdr:nvSpPr>
        <xdr:cNvPr id="6" name="角丸四角形 1">
          <a:extLst>
            <a:ext uri="{FF2B5EF4-FFF2-40B4-BE49-F238E27FC236}">
              <a16:creationId xmlns:a16="http://schemas.microsoft.com/office/drawing/2014/main" id="{78AF173B-569A-42CB-B7C5-BA54EA2E48B0}"/>
            </a:ext>
          </a:extLst>
        </xdr:cNvPr>
        <xdr:cNvSpPr/>
      </xdr:nvSpPr>
      <xdr:spPr>
        <a:xfrm>
          <a:off x="12642605" y="1416295"/>
          <a:ext cx="739140" cy="678180"/>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rgbClr val="FF0000"/>
              </a:solidFill>
            </a:rPr>
            <a:t>印</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29</xdr:col>
      <xdr:colOff>38100</xdr:colOff>
      <xdr:row>7</xdr:row>
      <xdr:rowOff>85726</xdr:rowOff>
    </xdr:from>
    <xdr:to>
      <xdr:col>30</xdr:col>
      <xdr:colOff>314324</xdr:colOff>
      <xdr:row>11</xdr:row>
      <xdr:rowOff>76200</xdr:rowOff>
    </xdr:to>
    <xdr:sp macro="" textlink="">
      <xdr:nvSpPr>
        <xdr:cNvPr id="5" name="角丸四角形 1">
          <a:extLst>
            <a:ext uri="{FF2B5EF4-FFF2-40B4-BE49-F238E27FC236}">
              <a16:creationId xmlns:a16="http://schemas.microsoft.com/office/drawing/2014/main" id="{FF93366C-F568-44BC-82C8-845A98336409}"/>
            </a:ext>
          </a:extLst>
        </xdr:cNvPr>
        <xdr:cNvSpPr/>
      </xdr:nvSpPr>
      <xdr:spPr>
        <a:xfrm>
          <a:off x="12677775" y="1295401"/>
          <a:ext cx="723899" cy="638174"/>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rgbClr val="FF0000"/>
              </a:solidFill>
            </a:rPr>
            <a:t>印</a:t>
          </a:r>
        </a:p>
      </xdr:txBody>
    </xdr:sp>
    <xdr:clientData/>
  </xdr:twoCellAnchor>
  <xdr:twoCellAnchor>
    <xdr:from>
      <xdr:col>29</xdr:col>
      <xdr:colOff>290512</xdr:colOff>
      <xdr:row>11</xdr:row>
      <xdr:rowOff>73819</xdr:rowOff>
    </xdr:from>
    <xdr:to>
      <xdr:col>31</xdr:col>
      <xdr:colOff>43667</xdr:colOff>
      <xdr:row>15</xdr:row>
      <xdr:rowOff>105838</xdr:rowOff>
    </xdr:to>
    <xdr:sp macro="" textlink="">
      <xdr:nvSpPr>
        <xdr:cNvPr id="6" name="円/楕円 2">
          <a:extLst>
            <a:ext uri="{FF2B5EF4-FFF2-40B4-BE49-F238E27FC236}">
              <a16:creationId xmlns:a16="http://schemas.microsoft.com/office/drawing/2014/main" id="{C5339803-82D3-4A66-9B8B-379F9B278AAA}"/>
            </a:ext>
          </a:extLst>
        </xdr:cNvPr>
        <xdr:cNvSpPr/>
      </xdr:nvSpPr>
      <xdr:spPr>
        <a:xfrm>
          <a:off x="12930187" y="2064544"/>
          <a:ext cx="648505" cy="755919"/>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印</a:t>
          </a:r>
        </a:p>
      </xdr:txBody>
    </xdr:sp>
    <xdr:clientData/>
  </xdr:twoCellAnchor>
</xdr:wsDr>
</file>

<file path=xl/drawings/drawing6.xml><?xml version="1.0" encoding="utf-8"?>
<xdr:wsDr xmlns:xdr="http://schemas.openxmlformats.org/drawingml/2006/spreadsheetDrawing" xmlns:a="http://schemas.openxmlformats.org/drawingml/2006/main">
  <xdr:oneCellAnchor>
    <xdr:from>
      <xdr:col>12</xdr:col>
      <xdr:colOff>119380</xdr:colOff>
      <xdr:row>5</xdr:row>
      <xdr:rowOff>98848</xdr:rowOff>
    </xdr:from>
    <xdr:ext cx="1176174" cy="492443"/>
    <xdr:sp macro="" textlink="">
      <xdr:nvSpPr>
        <xdr:cNvPr id="2" name="正方形/長方形 1">
          <a:extLst>
            <a:ext uri="{FF2B5EF4-FFF2-40B4-BE49-F238E27FC236}">
              <a16:creationId xmlns:a16="http://schemas.microsoft.com/office/drawing/2014/main" id="{930A4789-C764-4EE3-A040-B1AEDBCC5F09}"/>
            </a:ext>
          </a:extLst>
        </xdr:cNvPr>
        <xdr:cNvSpPr/>
      </xdr:nvSpPr>
      <xdr:spPr>
        <a:xfrm>
          <a:off x="6977380" y="987848"/>
          <a:ext cx="1176174" cy="492443"/>
        </a:xfrm>
        <a:prstGeom prst="rect">
          <a:avLst/>
        </a:prstGeom>
        <a:noFill/>
        <a:ln w="38100">
          <a:solidFill>
            <a:srgbClr val="FF0000"/>
          </a:solidFill>
        </a:ln>
      </xdr:spPr>
      <xdr:txBody>
        <a:bodyPr wrap="square" lIns="91440" tIns="45720" rIns="91440" bIns="45720">
          <a:spAutoFit/>
        </a:bodyPr>
        <a:lstStyle/>
        <a:p>
          <a:pPr algn="ctr"/>
          <a:r>
            <a:rPr lang="ja-JP" altLang="en-US" sz="2400" b="0" cap="none" spc="0">
              <a:ln w="0"/>
              <a:solidFill>
                <a:srgbClr val="FF0000"/>
              </a:solidFill>
              <a:effectLst>
                <a:outerShdw blurRad="38100" dist="19050" dir="2700000" algn="tl" rotWithShape="0">
                  <a:schemeClr val="dk1">
                    <a:alpha val="40000"/>
                  </a:schemeClr>
                </a:outerShdw>
              </a:effectLst>
            </a:rPr>
            <a:t>記入例</a:t>
          </a:r>
        </a:p>
      </xdr:txBody>
    </xdr:sp>
    <xdr:clientData/>
  </xdr:oneCellAnchor>
  <xdr:oneCellAnchor>
    <xdr:from>
      <xdr:col>12</xdr:col>
      <xdr:colOff>765689</xdr:colOff>
      <xdr:row>13</xdr:row>
      <xdr:rowOff>38168</xdr:rowOff>
    </xdr:from>
    <xdr:ext cx="3998082" cy="2893100"/>
    <xdr:sp macro="" textlink="">
      <xdr:nvSpPr>
        <xdr:cNvPr id="3" name="正方形/長方形 2">
          <a:extLst>
            <a:ext uri="{FF2B5EF4-FFF2-40B4-BE49-F238E27FC236}">
              <a16:creationId xmlns:a16="http://schemas.microsoft.com/office/drawing/2014/main" id="{FA8690E0-B831-2E49-ED9B-837601F98248}"/>
            </a:ext>
          </a:extLst>
        </xdr:cNvPr>
        <xdr:cNvSpPr/>
      </xdr:nvSpPr>
      <xdr:spPr>
        <a:xfrm>
          <a:off x="8777272" y="2514668"/>
          <a:ext cx="3998082" cy="2893100"/>
        </a:xfrm>
        <a:prstGeom prst="rect">
          <a:avLst/>
        </a:prstGeom>
        <a:solidFill>
          <a:schemeClr val="bg1"/>
        </a:solidFill>
        <a:ln w="38100">
          <a:solidFill>
            <a:schemeClr val="tx1"/>
          </a:solidFill>
        </a:ln>
      </xdr:spPr>
      <xdr:txBody>
        <a:bodyPr wrap="none" lIns="91440" tIns="45720" rIns="91440" bIns="45720">
          <a:spAutoFit/>
        </a:bodyPr>
        <a:lstStyle/>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毎月の販売状況を算出シートを利用し、</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下記要領にて作成・提出ください。</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①実績用の算出シートに販売旅行商品を入力</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②販売した月数分　算出シートをコピー</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③販売人数を月別に入力</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④算出シート下段の累計表に示される実績額を</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　この表に入力ください</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　・月別</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　・市町別</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　・販売促進費　企画開発費別</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a:t>
          </a:r>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販売状況に利用した算出シートは作業用であり</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　　提出する必要はありません。</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xdr:txBody>
    </xdr:sp>
    <xdr:clientData/>
  </xdr:oneCellAnchor>
  <xdr:oneCellAnchor>
    <xdr:from>
      <xdr:col>13</xdr:col>
      <xdr:colOff>31749</xdr:colOff>
      <xdr:row>30</xdr:row>
      <xdr:rowOff>74083</xdr:rowOff>
    </xdr:from>
    <xdr:ext cx="5551135" cy="792525"/>
    <xdr:sp macro="" textlink="">
      <xdr:nvSpPr>
        <xdr:cNvPr id="4" name="正方形/長方形 3">
          <a:extLst>
            <a:ext uri="{FF2B5EF4-FFF2-40B4-BE49-F238E27FC236}">
              <a16:creationId xmlns:a16="http://schemas.microsoft.com/office/drawing/2014/main" id="{B3B104EF-1AE0-49CF-A59B-FF91E2AE72AF}"/>
            </a:ext>
          </a:extLst>
        </xdr:cNvPr>
        <xdr:cNvSpPr/>
      </xdr:nvSpPr>
      <xdr:spPr>
        <a:xfrm>
          <a:off x="8879416" y="5789083"/>
          <a:ext cx="5551135" cy="792525"/>
        </a:xfrm>
        <a:prstGeom prst="rect">
          <a:avLst/>
        </a:prstGeom>
        <a:solidFill>
          <a:schemeClr val="bg1"/>
        </a:solidFill>
        <a:ln w="38100">
          <a:solidFill>
            <a:schemeClr val="tx1"/>
          </a:solidFill>
        </a:ln>
      </xdr:spPr>
      <xdr:txBody>
        <a:bodyPr wrap="none" lIns="91440" tIns="45720" rIns="91440" bIns="45720">
          <a:spAutoFit/>
        </a:bodyPr>
        <a:lstStyle/>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団体型エスコート旅行商品については、調査日現在での催行確定数を</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上記要領で算出して記入ください</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7.bin"/><Relationship Id="rId4" Type="http://schemas.openxmlformats.org/officeDocument/2006/relationships/comments" Target="../comments1.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8.bin"/><Relationship Id="rId4" Type="http://schemas.openxmlformats.org/officeDocument/2006/relationships/comments" Target="../comments2.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41"/>
  <sheetViews>
    <sheetView showZeros="0" zoomScaleNormal="100" zoomScaleSheetLayoutView="80" zoomScalePageLayoutView="80" workbookViewId="0">
      <selection activeCell="I8" sqref="I8:O8"/>
    </sheetView>
  </sheetViews>
  <sheetFormatPr defaultColWidth="9" defaultRowHeight="36.75" customHeight="1"/>
  <cols>
    <col min="1" max="1" width="2.5" style="125" customWidth="1"/>
    <col min="2" max="2" width="20.75" style="125" customWidth="1"/>
    <col min="3" max="9" width="8.625" style="125" customWidth="1"/>
    <col min="10" max="13" width="8.625" style="23" customWidth="1"/>
    <col min="14" max="14" width="0.75" style="23" customWidth="1"/>
    <col min="15" max="15" width="2.5" style="23" customWidth="1"/>
    <col min="16" max="16" width="5" style="23" customWidth="1"/>
    <col min="17" max="17" width="2.5" style="125" customWidth="1"/>
    <col min="18" max="18" width="23.75" style="125" customWidth="1"/>
    <col min="19" max="25" width="8.625" style="125" customWidth="1"/>
    <col min="26" max="29" width="8.625" style="23" customWidth="1"/>
    <col min="30" max="16384" width="9" style="23"/>
  </cols>
  <sheetData>
    <row r="1" spans="1:28" ht="36.75" customHeight="1">
      <c r="A1" s="67" t="s">
        <v>26</v>
      </c>
      <c r="D1" s="126" t="s">
        <v>227</v>
      </c>
      <c r="F1" s="23"/>
      <c r="Q1" s="76" t="s">
        <v>95</v>
      </c>
      <c r="AB1" s="127"/>
    </row>
    <row r="2" spans="1:28" ht="36.75" customHeight="1">
      <c r="Q2" s="128"/>
      <c r="AB2" s="127"/>
    </row>
    <row r="3" spans="1:28" ht="36.75" customHeight="1">
      <c r="B3" s="157" t="s">
        <v>27</v>
      </c>
      <c r="C3" s="130"/>
      <c r="D3" s="131"/>
      <c r="E3" s="125" t="s">
        <v>42</v>
      </c>
      <c r="Q3" s="128"/>
      <c r="R3" s="129" t="s">
        <v>27</v>
      </c>
      <c r="S3" s="622">
        <v>45748</v>
      </c>
      <c r="T3" s="623"/>
      <c r="U3" s="125" t="s">
        <v>42</v>
      </c>
      <c r="AB3" s="127"/>
    </row>
    <row r="4" spans="1:28" ht="36.75" customHeight="1">
      <c r="B4" s="157" t="s">
        <v>161</v>
      </c>
      <c r="C4" s="130"/>
      <c r="D4" s="212"/>
      <c r="Q4" s="128"/>
      <c r="R4" s="129" t="s">
        <v>161</v>
      </c>
      <c r="S4" s="627" t="s">
        <v>162</v>
      </c>
      <c r="T4" s="627"/>
      <c r="AB4" s="127"/>
    </row>
    <row r="5" spans="1:28" ht="36.75" customHeight="1">
      <c r="B5" s="157" t="s">
        <v>41</v>
      </c>
      <c r="C5" s="132"/>
      <c r="D5" s="133"/>
      <c r="E5" s="134"/>
      <c r="F5" s="134"/>
      <c r="G5" s="134"/>
      <c r="H5" s="135"/>
      <c r="I5" s="23"/>
      <c r="Q5" s="128"/>
      <c r="R5" s="129" t="s">
        <v>41</v>
      </c>
      <c r="S5" s="136" t="s">
        <v>51</v>
      </c>
      <c r="T5" s="133"/>
      <c r="U5" s="134"/>
      <c r="V5" s="134"/>
      <c r="W5" s="134"/>
      <c r="X5" s="135"/>
      <c r="Y5" s="23"/>
      <c r="AB5" s="127"/>
    </row>
    <row r="6" spans="1:28" ht="36.75" customHeight="1">
      <c r="B6" s="157" t="s">
        <v>166</v>
      </c>
      <c r="C6" s="132"/>
      <c r="D6" s="133"/>
      <c r="E6" s="134"/>
      <c r="F6" s="134"/>
      <c r="G6" s="134"/>
      <c r="H6" s="135"/>
      <c r="I6" s="23"/>
      <c r="Q6" s="128"/>
      <c r="R6" s="129" t="s">
        <v>166</v>
      </c>
      <c r="S6" s="136" t="s">
        <v>52</v>
      </c>
      <c r="T6" s="133"/>
      <c r="U6" s="134"/>
      <c r="V6" s="134"/>
      <c r="W6" s="134"/>
      <c r="X6" s="135"/>
      <c r="Y6" s="23"/>
      <c r="AB6" s="127"/>
    </row>
    <row r="7" spans="1:28" ht="36.75" customHeight="1">
      <c r="B7" s="157" t="s">
        <v>157</v>
      </c>
      <c r="C7" s="132"/>
      <c r="D7" s="133"/>
      <c r="E7" s="134"/>
      <c r="F7" s="134"/>
      <c r="G7" s="134"/>
      <c r="H7" s="135"/>
      <c r="I7" s="23" t="s">
        <v>101</v>
      </c>
      <c r="Q7" s="128"/>
      <c r="R7" s="129" t="s">
        <v>102</v>
      </c>
      <c r="S7" s="136" t="s">
        <v>49</v>
      </c>
      <c r="T7" s="133"/>
      <c r="U7" s="134"/>
      <c r="V7" s="134"/>
      <c r="W7" s="134"/>
      <c r="X7" s="135"/>
      <c r="Y7" s="23"/>
      <c r="AB7" s="127"/>
    </row>
    <row r="8" spans="1:28" ht="36.75" customHeight="1">
      <c r="B8" s="157" t="s">
        <v>28</v>
      </c>
      <c r="C8" s="132"/>
      <c r="D8" s="133"/>
      <c r="E8" s="134"/>
      <c r="F8" s="134"/>
      <c r="G8" s="134"/>
      <c r="H8" s="135"/>
      <c r="I8" s="125" t="s">
        <v>717</v>
      </c>
      <c r="J8" s="628" t="s">
        <v>718</v>
      </c>
      <c r="K8" s="629"/>
      <c r="L8" s="629"/>
      <c r="M8" s="629"/>
      <c r="N8" s="629"/>
      <c r="O8" s="630"/>
      <c r="Q8" s="128"/>
      <c r="R8" s="129" t="s">
        <v>28</v>
      </c>
      <c r="S8" s="136" t="s">
        <v>50</v>
      </c>
      <c r="T8" s="133"/>
      <c r="U8" s="134"/>
      <c r="V8" s="134"/>
      <c r="W8" s="134"/>
      <c r="X8" s="135"/>
      <c r="Y8" s="23"/>
      <c r="AB8" s="127"/>
    </row>
    <row r="9" spans="1:28" ht="36.75" customHeight="1">
      <c r="B9" s="157" t="s">
        <v>29</v>
      </c>
      <c r="C9" s="132"/>
      <c r="D9" s="133"/>
      <c r="E9" s="134"/>
      <c r="F9" s="134"/>
      <c r="G9" s="134"/>
      <c r="H9" s="135"/>
      <c r="I9" s="23" t="s">
        <v>99</v>
      </c>
      <c r="Q9" s="128"/>
      <c r="R9" s="129" t="s">
        <v>29</v>
      </c>
      <c r="S9" s="136" t="s">
        <v>43</v>
      </c>
      <c r="T9" s="133"/>
      <c r="U9" s="134"/>
      <c r="V9" s="134"/>
      <c r="W9" s="134"/>
      <c r="X9" s="135"/>
      <c r="Y9" s="624" t="s">
        <v>88</v>
      </c>
      <c r="Z9" s="625"/>
      <c r="AA9" s="625"/>
      <c r="AB9" s="626"/>
    </row>
    <row r="10" spans="1:28" ht="36.75" customHeight="1">
      <c r="B10" s="157" t="s">
        <v>30</v>
      </c>
      <c r="C10" s="132"/>
      <c r="D10" s="133"/>
      <c r="E10" s="134"/>
      <c r="F10" s="134"/>
      <c r="G10" s="134"/>
      <c r="H10" s="135"/>
      <c r="I10" s="23" t="s">
        <v>97</v>
      </c>
      <c r="Q10" s="128"/>
      <c r="R10" s="129" t="s">
        <v>30</v>
      </c>
      <c r="S10" s="136" t="s">
        <v>83</v>
      </c>
      <c r="T10" s="133" t="s">
        <v>90</v>
      </c>
      <c r="U10" s="134"/>
      <c r="V10" s="134"/>
      <c r="W10" s="134"/>
      <c r="X10" s="135"/>
      <c r="Y10" s="624" t="s">
        <v>89</v>
      </c>
      <c r="Z10" s="625"/>
      <c r="AA10" s="625"/>
      <c r="AB10" s="626"/>
    </row>
    <row r="11" spans="1:28" ht="36.75" customHeight="1">
      <c r="B11" s="157" t="s">
        <v>31</v>
      </c>
      <c r="C11" s="132"/>
      <c r="D11" s="133"/>
      <c r="E11" s="134"/>
      <c r="F11" s="134"/>
      <c r="G11" s="134"/>
      <c r="H11" s="135"/>
      <c r="I11" s="23"/>
      <c r="Q11" s="128"/>
      <c r="R11" s="129" t="s">
        <v>31</v>
      </c>
      <c r="S11" s="136" t="s">
        <v>53</v>
      </c>
      <c r="T11" s="133"/>
      <c r="U11" s="134"/>
      <c r="V11" s="134"/>
      <c r="W11" s="134"/>
      <c r="X11" s="135"/>
      <c r="Y11" s="23"/>
      <c r="AB11" s="127"/>
    </row>
    <row r="12" spans="1:28" ht="36.75" customHeight="1">
      <c r="B12" s="157" t="s">
        <v>32</v>
      </c>
      <c r="C12" s="132"/>
      <c r="D12" s="133"/>
      <c r="E12" s="134"/>
      <c r="F12" s="134"/>
      <c r="G12" s="134"/>
      <c r="H12" s="135"/>
      <c r="I12" s="23"/>
      <c r="Q12" s="128"/>
      <c r="R12" s="129" t="s">
        <v>32</v>
      </c>
      <c r="S12" s="136" t="s">
        <v>54</v>
      </c>
      <c r="T12" s="133"/>
      <c r="U12" s="134"/>
      <c r="V12" s="134"/>
      <c r="W12" s="134"/>
      <c r="X12" s="135"/>
      <c r="Y12" s="23"/>
      <c r="AB12" s="127"/>
    </row>
    <row r="13" spans="1:28" ht="36.75" customHeight="1">
      <c r="B13" s="157" t="s">
        <v>33</v>
      </c>
      <c r="C13" s="132"/>
      <c r="D13" s="133"/>
      <c r="E13" s="134"/>
      <c r="F13" s="134"/>
      <c r="G13" s="134"/>
      <c r="H13" s="135"/>
      <c r="I13" s="23"/>
      <c r="Q13" s="128"/>
      <c r="R13" s="129" t="s">
        <v>33</v>
      </c>
      <c r="S13" s="136" t="s">
        <v>55</v>
      </c>
      <c r="T13" s="133"/>
      <c r="U13" s="134"/>
      <c r="V13" s="134"/>
      <c r="W13" s="134"/>
      <c r="X13" s="135"/>
      <c r="Y13" s="23"/>
      <c r="AB13" s="127"/>
    </row>
    <row r="14" spans="1:28" ht="36.75" customHeight="1">
      <c r="B14" s="157" t="s">
        <v>11</v>
      </c>
      <c r="C14" s="132"/>
      <c r="D14" s="133"/>
      <c r="E14" s="137"/>
      <c r="F14" s="137"/>
      <c r="G14" s="137"/>
      <c r="H14" s="138"/>
      <c r="I14" s="23"/>
      <c r="Q14" s="128"/>
      <c r="R14" s="129" t="s">
        <v>11</v>
      </c>
      <c r="S14" s="139" t="s">
        <v>56</v>
      </c>
      <c r="T14" s="123"/>
      <c r="U14" s="137"/>
      <c r="V14" s="137"/>
      <c r="W14" s="137"/>
      <c r="X14" s="138"/>
      <c r="Y14" s="23"/>
      <c r="AB14" s="127"/>
    </row>
    <row r="15" spans="1:28" ht="36.75" customHeight="1" thickBot="1">
      <c r="B15" s="140"/>
      <c r="C15" s="141"/>
      <c r="D15" s="142"/>
      <c r="E15" s="23"/>
      <c r="F15" s="23"/>
      <c r="G15" s="23"/>
      <c r="H15" s="23"/>
      <c r="I15" s="23"/>
      <c r="Q15" s="128"/>
      <c r="R15" s="140"/>
      <c r="S15" s="99"/>
      <c r="T15" s="99"/>
      <c r="U15" s="23"/>
      <c r="V15" s="23"/>
      <c r="W15" s="23"/>
      <c r="X15" s="23"/>
      <c r="Y15" s="23"/>
      <c r="AB15" s="127"/>
    </row>
    <row r="16" spans="1:28" ht="36.75" customHeight="1" thickBot="1">
      <c r="B16" s="143" t="s">
        <v>164</v>
      </c>
      <c r="C16" s="144"/>
      <c r="D16" s="145"/>
      <c r="E16" s="146"/>
      <c r="F16" s="146"/>
      <c r="G16" s="146"/>
      <c r="H16" s="147"/>
      <c r="I16" s="23"/>
      <c r="Q16" s="128"/>
      <c r="R16" s="148" t="s">
        <v>164</v>
      </c>
      <c r="S16" s="144" t="s">
        <v>165</v>
      </c>
      <c r="T16" s="145"/>
      <c r="U16" s="146"/>
      <c r="V16" s="146"/>
      <c r="W16" s="146"/>
      <c r="X16" s="147"/>
      <c r="Y16" s="23"/>
      <c r="AB16" s="127"/>
    </row>
    <row r="17" spans="1:29" ht="36.75" customHeight="1" thickBot="1">
      <c r="B17" s="125" t="s">
        <v>100</v>
      </c>
      <c r="C17" s="23"/>
      <c r="Q17" s="149"/>
      <c r="R17" s="150"/>
      <c r="S17" s="150" t="s">
        <v>57</v>
      </c>
      <c r="T17" s="150"/>
      <c r="U17" s="150"/>
      <c r="V17" s="150"/>
      <c r="W17" s="150"/>
      <c r="X17" s="150"/>
      <c r="Y17" s="150"/>
      <c r="Z17" s="151"/>
      <c r="AA17" s="151"/>
      <c r="AB17" s="152"/>
    </row>
    <row r="18" spans="1:29" ht="36.75" customHeight="1">
      <c r="B18" s="125" t="s">
        <v>98</v>
      </c>
      <c r="C18" s="23"/>
    </row>
    <row r="19" spans="1:29" ht="36.75" customHeight="1" thickBot="1">
      <c r="A19" s="153"/>
      <c r="B19" s="153"/>
      <c r="C19" s="153"/>
      <c r="D19" s="153"/>
      <c r="E19" s="153"/>
      <c r="F19" s="153"/>
      <c r="G19" s="153"/>
      <c r="H19" s="153"/>
      <c r="I19" s="153"/>
      <c r="J19" s="154"/>
      <c r="K19" s="154"/>
      <c r="L19" s="154"/>
      <c r="M19" s="154"/>
      <c r="N19" s="154"/>
      <c r="O19" s="154"/>
      <c r="P19" s="154"/>
      <c r="Q19" s="153"/>
      <c r="R19" s="153"/>
      <c r="S19" s="153"/>
      <c r="T19" s="153"/>
      <c r="U19" s="153"/>
      <c r="V19" s="153"/>
      <c r="W19" s="153"/>
      <c r="X19" s="153"/>
      <c r="Y19" s="153"/>
      <c r="Z19" s="154"/>
      <c r="AA19" s="154"/>
      <c r="AB19" s="154"/>
    </row>
    <row r="20" spans="1:29" ht="36.75" customHeight="1">
      <c r="B20" s="155"/>
      <c r="C20" s="155"/>
      <c r="D20" s="155"/>
      <c r="E20" s="155"/>
      <c r="F20" s="155"/>
      <c r="G20" s="155"/>
      <c r="H20" s="155"/>
      <c r="I20" s="155"/>
      <c r="J20" s="155"/>
      <c r="K20" s="155"/>
      <c r="L20" s="155"/>
    </row>
    <row r="21" spans="1:29" ht="36.75" customHeight="1">
      <c r="P21" s="156"/>
      <c r="AC21" s="155"/>
    </row>
    <row r="22" spans="1:29" ht="36.75" customHeight="1">
      <c r="B22" s="155"/>
      <c r="C22" s="155"/>
      <c r="D22" s="155"/>
      <c r="E22" s="155"/>
      <c r="F22" s="155"/>
      <c r="G22" s="155"/>
      <c r="H22" s="155"/>
      <c r="I22" s="155"/>
      <c r="J22" s="155"/>
      <c r="K22" s="155"/>
      <c r="L22" s="155"/>
      <c r="M22" s="155"/>
      <c r="N22" s="156"/>
      <c r="O22" s="156"/>
      <c r="P22" s="155"/>
      <c r="AC22" s="155"/>
    </row>
    <row r="23" spans="1:29" ht="36.75" customHeight="1">
      <c r="B23" s="23"/>
      <c r="C23" s="155"/>
      <c r="D23" s="155"/>
      <c r="E23" s="155"/>
      <c r="F23" s="155"/>
      <c r="G23" s="155"/>
      <c r="H23" s="155"/>
      <c r="I23" s="155"/>
      <c r="J23" s="155"/>
      <c r="K23" s="155"/>
      <c r="L23" s="155"/>
      <c r="M23" s="155"/>
      <c r="N23" s="155"/>
      <c r="O23" s="155"/>
    </row>
    <row r="24" spans="1:29" ht="36.75" customHeight="1">
      <c r="B24" s="23"/>
    </row>
    <row r="25" spans="1:29" ht="36.75" customHeight="1">
      <c r="C25" s="23"/>
      <c r="D25" s="23"/>
      <c r="E25" s="23"/>
      <c r="F25" s="23"/>
      <c r="G25" s="23"/>
      <c r="H25" s="23"/>
      <c r="I25" s="23"/>
    </row>
    <row r="26" spans="1:29" ht="36.75" customHeight="1">
      <c r="F26" s="23"/>
      <c r="G26" s="23"/>
      <c r="H26" s="23"/>
      <c r="I26" s="23"/>
    </row>
    <row r="27" spans="1:29" ht="36.75" customHeight="1">
      <c r="F27" s="23"/>
      <c r="G27" s="23"/>
      <c r="H27" s="23"/>
      <c r="I27" s="23"/>
    </row>
    <row r="28" spans="1:29" ht="36.75" customHeight="1">
      <c r="F28" s="23"/>
      <c r="G28" s="23"/>
      <c r="H28" s="23"/>
      <c r="I28" s="23"/>
    </row>
    <row r="29" spans="1:29" ht="36.75" customHeight="1">
      <c r="F29" s="23"/>
      <c r="G29" s="23"/>
      <c r="H29" s="23"/>
      <c r="I29" s="23"/>
    </row>
    <row r="30" spans="1:29" ht="36.75" customHeight="1">
      <c r="F30" s="23"/>
      <c r="G30" s="23"/>
      <c r="H30" s="23"/>
      <c r="I30" s="23"/>
    </row>
    <row r="31" spans="1:29" ht="36.75" customHeight="1">
      <c r="F31" s="23"/>
      <c r="G31" s="23"/>
      <c r="H31" s="23"/>
      <c r="I31" s="23"/>
    </row>
    <row r="32" spans="1:29" ht="36.75" customHeight="1">
      <c r="F32" s="23"/>
      <c r="G32" s="23"/>
      <c r="H32" s="23"/>
      <c r="I32" s="23"/>
    </row>
    <row r="33" spans="3:9" ht="36.75" customHeight="1">
      <c r="F33" s="23"/>
      <c r="G33" s="23"/>
      <c r="H33" s="23"/>
      <c r="I33" s="23"/>
    </row>
    <row r="34" spans="3:9" ht="36.75" customHeight="1">
      <c r="F34" s="23"/>
      <c r="G34" s="23"/>
      <c r="H34" s="23"/>
      <c r="I34" s="23"/>
    </row>
    <row r="35" spans="3:9" ht="36.75" customHeight="1">
      <c r="F35" s="23"/>
      <c r="G35" s="23"/>
      <c r="H35" s="23"/>
      <c r="I35" s="23"/>
    </row>
    <row r="36" spans="3:9" ht="36.75" customHeight="1">
      <c r="F36" s="23"/>
      <c r="G36" s="23"/>
      <c r="H36" s="23"/>
      <c r="I36" s="23"/>
    </row>
    <row r="37" spans="3:9" ht="36.75" customHeight="1">
      <c r="F37" s="23"/>
      <c r="G37" s="23"/>
      <c r="H37" s="23"/>
      <c r="I37" s="23"/>
    </row>
    <row r="38" spans="3:9" ht="36.75" customHeight="1">
      <c r="F38" s="23"/>
      <c r="G38" s="23"/>
      <c r="H38" s="23"/>
      <c r="I38" s="23"/>
    </row>
    <row r="39" spans="3:9" ht="36.75" customHeight="1">
      <c r="F39" s="23"/>
      <c r="G39" s="23"/>
      <c r="H39" s="23"/>
      <c r="I39" s="23"/>
    </row>
    <row r="40" spans="3:9" ht="36.75" customHeight="1">
      <c r="F40" s="23"/>
      <c r="G40" s="23"/>
      <c r="H40" s="23"/>
      <c r="I40" s="23"/>
    </row>
    <row r="41" spans="3:9" ht="36.75" customHeight="1">
      <c r="C41" s="23"/>
      <c r="D41" s="23"/>
      <c r="E41" s="23"/>
      <c r="F41" s="23"/>
      <c r="G41" s="23"/>
    </row>
  </sheetData>
  <mergeCells count="5">
    <mergeCell ref="S3:T3"/>
    <mergeCell ref="Y10:AB10"/>
    <mergeCell ref="Y9:AB9"/>
    <mergeCell ref="S4:T4"/>
    <mergeCell ref="J8:O8"/>
  </mergeCells>
  <phoneticPr fontId="1"/>
  <pageMargins left="0.7" right="0.7" top="0.49" bottom="0.46" header="0.3" footer="0.3"/>
  <pageSetup paperSize="9" scale="74" orientation="portrait" r:id="rId1"/>
  <headerFooter>
    <oddHeader>&amp;L&amp;"-,太字"&amp;14&amp;KFF0000この情報シートは提出は不要です。</oddHead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AG60"/>
  <sheetViews>
    <sheetView showZeros="0" view="pageBreakPreview" zoomScaleNormal="100" zoomScaleSheetLayoutView="100" workbookViewId="0">
      <selection activeCell="X39" sqref="X39:AE40"/>
    </sheetView>
  </sheetViews>
  <sheetFormatPr defaultColWidth="8.75" defaultRowHeight="14.25" customHeight="1"/>
  <cols>
    <col min="1" max="1" width="1.875" style="8" customWidth="1"/>
    <col min="2" max="16" width="5.875" style="8"/>
    <col min="17" max="17" width="5.375" style="8" customWidth="1"/>
    <col min="18" max="35" width="5.875" style="8" customWidth="1"/>
    <col min="36" max="16384" width="8.75" style="8"/>
  </cols>
  <sheetData>
    <row r="1" spans="2:33" ht="14.25" customHeight="1">
      <c r="B1" s="1364"/>
      <c r="C1" s="1364"/>
      <c r="D1" s="1364"/>
      <c r="E1" s="1364"/>
      <c r="F1" s="1364"/>
      <c r="G1" s="1364"/>
      <c r="H1" s="1364"/>
      <c r="I1" s="1364"/>
      <c r="J1" s="1364"/>
      <c r="K1" s="1364"/>
      <c r="L1" s="1364"/>
      <c r="M1" s="1364"/>
      <c r="N1" s="1364"/>
      <c r="O1" s="1364"/>
      <c r="P1" s="1364"/>
      <c r="R1" s="1248"/>
      <c r="S1" s="1248"/>
      <c r="T1" s="1248"/>
      <c r="U1" s="1248"/>
      <c r="V1" s="1248"/>
      <c r="W1" s="1248"/>
      <c r="X1" s="1248"/>
      <c r="Y1" s="1248"/>
      <c r="Z1" s="1248"/>
      <c r="AA1" s="1248"/>
      <c r="AB1" s="1248"/>
      <c r="AC1" s="1248"/>
      <c r="AD1" s="1248"/>
      <c r="AE1" s="1248"/>
      <c r="AF1" s="1248"/>
    </row>
    <row r="2" spans="2:33" ht="14.25" customHeight="1">
      <c r="B2" s="9" t="s">
        <v>295</v>
      </c>
      <c r="E2" s="9"/>
      <c r="F2" s="9"/>
      <c r="R2" s="9" t="s">
        <v>295</v>
      </c>
      <c r="U2" s="9"/>
      <c r="V2" s="9"/>
    </row>
    <row r="3" spans="2:33" ht="14.25" customHeight="1">
      <c r="B3" s="10"/>
      <c r="L3" s="1111" t="s">
        <v>0</v>
      </c>
      <c r="M3" s="1111"/>
      <c r="N3" s="1128"/>
      <c r="O3" s="1129"/>
      <c r="P3" s="1129"/>
      <c r="Q3" s="1130"/>
      <c r="S3" s="1110" t="s">
        <v>150</v>
      </c>
      <c r="T3" s="1110"/>
      <c r="U3" s="1110"/>
      <c r="V3" s="192"/>
      <c r="AB3" s="1252" t="s">
        <v>0</v>
      </c>
      <c r="AC3" s="1253"/>
      <c r="AD3" s="1128">
        <v>45818</v>
      </c>
      <c r="AE3" s="1129"/>
      <c r="AF3" s="1129"/>
      <c r="AG3" s="1130"/>
    </row>
    <row r="4" spans="2:33" ht="14.25" customHeight="1">
      <c r="S4" s="1110"/>
      <c r="T4" s="1110"/>
      <c r="U4" s="1110"/>
    </row>
    <row r="6" spans="2:33" ht="14.25" customHeight="1">
      <c r="B6" s="1365" t="s">
        <v>131</v>
      </c>
      <c r="C6" s="1365"/>
      <c r="D6" s="1365"/>
      <c r="E6" s="1365"/>
      <c r="F6" s="1365"/>
      <c r="G6" s="1365"/>
      <c r="H6" s="11"/>
      <c r="I6" s="11"/>
      <c r="R6" s="1365" t="s">
        <v>131</v>
      </c>
      <c r="S6" s="1365"/>
      <c r="T6" s="1365"/>
      <c r="U6" s="1365"/>
      <c r="V6" s="1365"/>
      <c r="W6" s="1365"/>
      <c r="X6" s="11"/>
      <c r="Y6" s="11"/>
    </row>
    <row r="7" spans="2:33" ht="14.25" customHeight="1">
      <c r="B7" s="1"/>
      <c r="C7" s="12" t="s">
        <v>132</v>
      </c>
      <c r="D7" s="1116" t="s">
        <v>143</v>
      </c>
      <c r="E7" s="1116"/>
      <c r="F7" s="1116"/>
      <c r="G7" s="13" t="s">
        <v>133</v>
      </c>
      <c r="R7" s="1"/>
      <c r="S7" s="12" t="s">
        <v>132</v>
      </c>
      <c r="T7" s="1116" t="s">
        <v>143</v>
      </c>
      <c r="U7" s="1116"/>
      <c r="V7" s="1116"/>
      <c r="W7" s="13" t="s">
        <v>133</v>
      </c>
      <c r="X7" s="13"/>
    </row>
    <row r="8" spans="2:33" ht="14.25" customHeight="1">
      <c r="K8" s="124" t="s">
        <v>163</v>
      </c>
      <c r="L8" s="1171">
        <f>情報シート!C4</f>
        <v>0</v>
      </c>
      <c r="M8" s="1171"/>
      <c r="AA8" s="124" t="s">
        <v>163</v>
      </c>
      <c r="AB8" s="1171" t="str">
        <f>情報シート!S4</f>
        <v>850-8570</v>
      </c>
      <c r="AC8" s="1171"/>
    </row>
    <row r="9" spans="2:33" ht="14.25" customHeight="1">
      <c r="B9" s="5"/>
      <c r="J9" s="1134" t="s">
        <v>1</v>
      </c>
      <c r="K9" s="1134"/>
      <c r="L9" s="1131">
        <f>情報シート!C5</f>
        <v>0</v>
      </c>
      <c r="M9" s="1131"/>
      <c r="N9" s="1131"/>
      <c r="O9" s="1131"/>
      <c r="P9" s="1131"/>
      <c r="Q9" s="197"/>
      <c r="Z9" s="1363" t="s">
        <v>1</v>
      </c>
      <c r="AA9" s="1363"/>
      <c r="AB9" s="1366" t="str">
        <f>情報シート!S5</f>
        <v>長崎県長崎市△△町○番〇▼号</v>
      </c>
      <c r="AC9" s="1131"/>
      <c r="AD9" s="1131"/>
      <c r="AE9" s="1131"/>
      <c r="AF9" s="1131"/>
      <c r="AG9" s="197"/>
    </row>
    <row r="10" spans="2:33" ht="14.25" customHeight="1">
      <c r="B10" s="5"/>
      <c r="J10" s="1134"/>
      <c r="K10" s="1134"/>
      <c r="L10" s="1131">
        <f>情報シート!C6</f>
        <v>0</v>
      </c>
      <c r="M10" s="1131"/>
      <c r="N10" s="1131"/>
      <c r="O10" s="1131"/>
      <c r="P10" s="1131"/>
      <c r="Q10" s="197"/>
      <c r="Z10" s="1363"/>
      <c r="AA10" s="1363"/>
      <c r="AB10" s="1131" t="str">
        <f>情報シート!S6</f>
        <v>長崎■■ビル　５階</v>
      </c>
      <c r="AC10" s="1131"/>
      <c r="AD10" s="1131"/>
      <c r="AE10" s="1131"/>
      <c r="AF10" s="1131"/>
      <c r="AG10" s="197"/>
    </row>
    <row r="11" spans="2:33" ht="14.25" customHeight="1">
      <c r="B11" s="5"/>
      <c r="J11" s="1134" t="s">
        <v>2</v>
      </c>
      <c r="K11" s="1134"/>
      <c r="L11" s="1187">
        <f>情報シート!C7</f>
        <v>0</v>
      </c>
      <c r="M11" s="1187"/>
      <c r="N11" s="1187"/>
      <c r="O11" s="1187"/>
      <c r="P11" s="1187"/>
      <c r="Q11" s="222" t="s">
        <v>226</v>
      </c>
      <c r="Z11" s="1134" t="s">
        <v>2</v>
      </c>
      <c r="AA11" s="1134"/>
      <c r="AB11" s="1187" t="str">
        <f>情報シート!S7</f>
        <v>○●旅行株式会社</v>
      </c>
      <c r="AC11" s="1187"/>
      <c r="AD11" s="1187"/>
      <c r="AE11" s="1187"/>
      <c r="AF11" s="1187"/>
      <c r="AG11" s="222" t="s">
        <v>226</v>
      </c>
    </row>
    <row r="12" spans="2:33" ht="14.25" customHeight="1">
      <c r="B12" s="6"/>
      <c r="J12" s="1134"/>
      <c r="K12" s="1134"/>
      <c r="L12" s="1131">
        <f>情報シート!C8</f>
        <v>0</v>
      </c>
      <c r="M12" s="1131"/>
      <c r="N12" s="1131"/>
      <c r="O12" s="1131"/>
      <c r="P12" s="1131"/>
      <c r="Q12" s="197"/>
      <c r="Z12" s="1134"/>
      <c r="AA12" s="1134"/>
      <c r="AB12" s="1131" t="str">
        <f>情報シート!S8</f>
        <v>長崎支店</v>
      </c>
      <c r="AC12" s="1131"/>
      <c r="AD12" s="1131"/>
      <c r="AE12" s="1131"/>
      <c r="AF12" s="1131"/>
      <c r="AG12" s="197"/>
    </row>
    <row r="13" spans="2:33" ht="14.25" customHeight="1">
      <c r="B13" s="7"/>
      <c r="J13" s="1134" t="s">
        <v>3</v>
      </c>
      <c r="K13" s="1134"/>
      <c r="L13" s="1132">
        <f>情報シート!C10</f>
        <v>0</v>
      </c>
      <c r="M13" s="1132"/>
      <c r="N13" s="1132"/>
      <c r="O13" s="1132"/>
      <c r="P13" s="1132"/>
      <c r="Q13" s="197"/>
      <c r="Z13" s="1134" t="s">
        <v>3</v>
      </c>
      <c r="AA13" s="1134"/>
      <c r="AB13" s="1132" t="str">
        <f>情報シート!S10</f>
        <v>支店長</v>
      </c>
      <c r="AC13" s="1132"/>
      <c r="AD13" s="1132"/>
      <c r="AE13" s="1132"/>
      <c r="AF13" s="1132"/>
      <c r="AG13" s="197"/>
    </row>
    <row r="14" spans="2:33" ht="14.25" customHeight="1">
      <c r="B14" s="1"/>
      <c r="J14" s="1134" t="s">
        <v>4</v>
      </c>
      <c r="K14" s="1134"/>
      <c r="L14" s="1172">
        <f>情報シート!C11</f>
        <v>0</v>
      </c>
      <c r="M14" s="1172"/>
      <c r="N14" s="1172"/>
      <c r="O14" s="1172"/>
      <c r="P14" s="15" t="s">
        <v>5</v>
      </c>
      <c r="Q14" s="197"/>
      <c r="Z14" s="1134" t="s">
        <v>4</v>
      </c>
      <c r="AA14" s="1134"/>
      <c r="AB14" s="1172" t="str">
        <f>情報シート!S11</f>
        <v>長崎　太郎</v>
      </c>
      <c r="AC14" s="1172"/>
      <c r="AD14" s="1172"/>
      <c r="AE14" s="1172"/>
      <c r="AF14" s="14" t="s">
        <v>5</v>
      </c>
      <c r="AG14" s="197"/>
    </row>
    <row r="15" spans="2:33" ht="14.25" customHeight="1">
      <c r="B15" s="59"/>
      <c r="J15" s="1134" t="s">
        <v>6</v>
      </c>
      <c r="K15" s="1134"/>
      <c r="L15" s="1132">
        <f>情報シート!C9</f>
        <v>0</v>
      </c>
      <c r="M15" s="1132"/>
      <c r="N15" s="1132"/>
      <c r="O15" s="1132"/>
      <c r="P15" s="1132"/>
      <c r="Q15" s="197"/>
      <c r="Z15" s="1134" t="s">
        <v>6</v>
      </c>
      <c r="AA15" s="1134"/>
      <c r="AB15" s="1187" t="str">
        <f>情報シート!S9</f>
        <v>長崎県知事登録旅行業　第○－△□○号</v>
      </c>
      <c r="AC15" s="1187"/>
      <c r="AD15" s="1187"/>
      <c r="AE15" s="1187"/>
      <c r="AF15" s="1187"/>
      <c r="AG15" s="197"/>
    </row>
    <row r="16" spans="2:33" ht="14.25" customHeight="1">
      <c r="Z16" s="43" t="s">
        <v>79</v>
      </c>
    </row>
    <row r="18" spans="3:29" ht="14.25" customHeight="1">
      <c r="E18" s="1186" t="s">
        <v>219</v>
      </c>
      <c r="F18" s="1186"/>
      <c r="G18" s="1186"/>
      <c r="H18" s="1186"/>
      <c r="I18" s="1186"/>
      <c r="J18" s="1186"/>
      <c r="K18" s="1186"/>
      <c r="L18" s="1186"/>
      <c r="M18" s="1186"/>
      <c r="U18" s="1186" t="s">
        <v>219</v>
      </c>
      <c r="V18" s="1186"/>
      <c r="W18" s="1186"/>
      <c r="X18" s="1186"/>
      <c r="Y18" s="1186"/>
      <c r="Z18" s="1186"/>
      <c r="AA18" s="1186"/>
      <c r="AB18" s="1186"/>
      <c r="AC18" s="1186"/>
    </row>
    <row r="19" spans="3:29" ht="14.25" customHeight="1">
      <c r="G19" s="1186" t="s">
        <v>134</v>
      </c>
      <c r="H19" s="1186"/>
      <c r="I19" s="1186"/>
      <c r="J19" s="1186"/>
      <c r="K19" s="1186"/>
      <c r="W19" s="1186" t="s">
        <v>134</v>
      </c>
      <c r="X19" s="1186"/>
      <c r="Y19" s="1186"/>
      <c r="Z19" s="1186"/>
      <c r="AA19" s="1186"/>
    </row>
    <row r="22" spans="3:29" ht="14.25" customHeight="1">
      <c r="D22" s="247" t="s">
        <v>296</v>
      </c>
      <c r="E22" s="247"/>
      <c r="F22" s="248"/>
      <c r="T22" s="247" t="s">
        <v>296</v>
      </c>
      <c r="U22" s="60"/>
    </row>
    <row r="23" spans="3:29" ht="14.25" customHeight="1">
      <c r="D23" s="285" t="s">
        <v>241</v>
      </c>
      <c r="E23" s="248"/>
      <c r="F23" s="248"/>
      <c r="T23" s="285" t="s">
        <v>241</v>
      </c>
    </row>
    <row r="25" spans="3:29" ht="14.25" customHeight="1">
      <c r="I25" s="13" t="s">
        <v>7</v>
      </c>
      <c r="Y25" s="13" t="s">
        <v>7</v>
      </c>
    </row>
    <row r="27" spans="3:29" ht="14.25" customHeight="1">
      <c r="I27" s="1371"/>
      <c r="K27" s="1371"/>
      <c r="Y27" s="1371">
        <v>7</v>
      </c>
      <c r="AA27" s="1371">
        <v>5</v>
      </c>
    </row>
    <row r="28" spans="3:29" ht="14.25" customHeight="1">
      <c r="C28" s="8" t="s">
        <v>103</v>
      </c>
      <c r="H28" s="8" t="s">
        <v>104</v>
      </c>
      <c r="I28" s="1372"/>
      <c r="J28" s="8" t="s">
        <v>105</v>
      </c>
      <c r="K28" s="1372"/>
      <c r="L28" s="8" t="s">
        <v>106</v>
      </c>
      <c r="S28" s="8" t="s">
        <v>103</v>
      </c>
      <c r="X28" s="8" t="s">
        <v>104</v>
      </c>
      <c r="Y28" s="1372"/>
      <c r="Z28" s="8" t="s">
        <v>105</v>
      </c>
      <c r="AA28" s="1372"/>
      <c r="AB28" s="8" t="s">
        <v>106</v>
      </c>
    </row>
    <row r="30" spans="3:29" ht="14.25" customHeight="1">
      <c r="C30" s="8" t="s">
        <v>141</v>
      </c>
      <c r="H30" s="1370"/>
      <c r="I30" s="1371"/>
      <c r="J30" s="1371"/>
      <c r="K30" s="1371"/>
      <c r="L30" s="1371"/>
      <c r="S30" s="8" t="s">
        <v>141</v>
      </c>
      <c r="X30" s="1370">
        <f>AB33+AB35</f>
        <v>795000</v>
      </c>
      <c r="Y30" s="1371"/>
      <c r="Z30" s="1371"/>
      <c r="AA30" s="1371"/>
      <c r="AB30" s="1371"/>
    </row>
    <row r="31" spans="3:29" ht="14.25" customHeight="1">
      <c r="H31" s="1372"/>
      <c r="I31" s="1372"/>
      <c r="J31" s="1372"/>
      <c r="K31" s="1372"/>
      <c r="L31" s="1372"/>
      <c r="M31" s="61" t="s">
        <v>15</v>
      </c>
      <c r="X31" s="1372"/>
      <c r="Y31" s="1372"/>
      <c r="Z31" s="1372"/>
      <c r="AA31" s="1372"/>
      <c r="AB31" s="1372"/>
      <c r="AC31" s="61" t="s">
        <v>15</v>
      </c>
    </row>
    <row r="33" spans="3:31" ht="14.25" customHeight="1">
      <c r="G33" s="8" t="s">
        <v>47</v>
      </c>
      <c r="I33" s="58"/>
      <c r="J33" s="58"/>
      <c r="K33" s="58"/>
      <c r="L33" s="1373"/>
      <c r="M33" s="1373"/>
      <c r="N33" s="1373"/>
      <c r="W33" s="8" t="s">
        <v>47</v>
      </c>
      <c r="Y33" s="58"/>
      <c r="Z33" s="58"/>
      <c r="AA33" s="58"/>
      <c r="AB33" s="1373">
        <v>455000</v>
      </c>
      <c r="AC33" s="1373"/>
      <c r="AD33" s="1373"/>
    </row>
    <row r="34" spans="3:31" ht="14.25" customHeight="1">
      <c r="F34" s="44"/>
      <c r="H34" s="1369" t="s">
        <v>167</v>
      </c>
      <c r="I34" s="1369"/>
      <c r="J34" s="1369"/>
      <c r="K34" s="1369"/>
      <c r="L34" s="1374"/>
      <c r="M34" s="1374"/>
      <c r="N34" s="1374"/>
      <c r="O34" s="8" t="s">
        <v>48</v>
      </c>
      <c r="V34" s="44"/>
      <c r="X34" s="1369" t="s">
        <v>167</v>
      </c>
      <c r="Y34" s="1369"/>
      <c r="Z34" s="1369"/>
      <c r="AA34" s="1369"/>
      <c r="AB34" s="1374"/>
      <c r="AC34" s="1374"/>
      <c r="AD34" s="1374"/>
      <c r="AE34" s="8" t="s">
        <v>48</v>
      </c>
    </row>
    <row r="35" spans="3:31" ht="14.25" customHeight="1">
      <c r="G35" s="58"/>
      <c r="H35" s="58"/>
      <c r="I35" s="58"/>
      <c r="J35" s="58"/>
      <c r="K35" s="58"/>
      <c r="L35" s="1367"/>
      <c r="M35" s="1367"/>
      <c r="N35" s="1367"/>
      <c r="W35" s="58"/>
      <c r="X35" s="58"/>
      <c r="Y35" s="58"/>
      <c r="Z35" s="58"/>
      <c r="AA35" s="58"/>
      <c r="AB35" s="1367">
        <v>340000</v>
      </c>
      <c r="AC35" s="1367"/>
      <c r="AD35" s="1367"/>
    </row>
    <row r="36" spans="3:31" ht="14.25" customHeight="1">
      <c r="F36" s="58"/>
      <c r="G36" s="1369" t="s">
        <v>144</v>
      </c>
      <c r="H36" s="1369"/>
      <c r="I36" s="1369"/>
      <c r="J36" s="1369"/>
      <c r="K36" s="1369"/>
      <c r="L36" s="1368"/>
      <c r="M36" s="1368"/>
      <c r="N36" s="1368"/>
      <c r="O36" s="8" t="s">
        <v>48</v>
      </c>
      <c r="V36" s="58"/>
      <c r="W36" s="1369" t="s">
        <v>149</v>
      </c>
      <c r="X36" s="1369"/>
      <c r="Y36" s="1369"/>
      <c r="Z36" s="1369"/>
      <c r="AA36" s="1369"/>
      <c r="AB36" s="1368"/>
      <c r="AC36" s="1368"/>
      <c r="AD36" s="1368"/>
      <c r="AE36" s="8" t="s">
        <v>48</v>
      </c>
    </row>
    <row r="37" spans="3:31" ht="14.25" customHeight="1">
      <c r="F37" s="58"/>
      <c r="G37" s="289"/>
      <c r="H37" s="1378"/>
      <c r="I37" s="1378"/>
      <c r="J37" s="1378"/>
      <c r="K37" s="1378"/>
      <c r="L37" s="1378"/>
      <c r="M37" s="1378"/>
      <c r="N37" s="1378"/>
      <c r="O37" s="1378"/>
      <c r="V37" s="58"/>
      <c r="W37" s="289"/>
      <c r="X37" s="1378"/>
      <c r="Y37" s="1378"/>
      <c r="Z37" s="1378"/>
      <c r="AA37" s="1378"/>
      <c r="AB37" s="1378"/>
      <c r="AC37" s="1378"/>
      <c r="AD37" s="1378"/>
      <c r="AE37" s="1378"/>
    </row>
    <row r="38" spans="3:31" ht="14.25" customHeight="1">
      <c r="F38" s="58"/>
      <c r="G38" s="289" t="s">
        <v>44</v>
      </c>
      <c r="H38" s="1379"/>
      <c r="I38" s="1379"/>
      <c r="J38" s="1379"/>
      <c r="K38" s="1379"/>
      <c r="L38" s="1379"/>
      <c r="M38" s="1379"/>
      <c r="N38" s="1379"/>
      <c r="O38" s="1379"/>
      <c r="V38" s="58"/>
      <c r="W38" s="289" t="s">
        <v>44</v>
      </c>
      <c r="X38" s="1379"/>
      <c r="Y38" s="1379"/>
      <c r="Z38" s="1379"/>
      <c r="AA38" s="1379"/>
      <c r="AB38" s="1379"/>
      <c r="AC38" s="1379"/>
      <c r="AD38" s="1379"/>
      <c r="AE38" s="1379"/>
    </row>
    <row r="39" spans="3:31" ht="14.25" customHeight="1">
      <c r="F39" s="58"/>
      <c r="H39" s="1376"/>
      <c r="I39" s="1376"/>
      <c r="J39" s="1376"/>
      <c r="K39" s="1376"/>
      <c r="L39" s="1376"/>
      <c r="M39" s="1376"/>
      <c r="N39" s="1376"/>
      <c r="O39" s="1376"/>
      <c r="V39" s="58"/>
      <c r="X39" s="1376"/>
      <c r="Y39" s="1376"/>
      <c r="Z39" s="1376"/>
      <c r="AA39" s="1376"/>
      <c r="AB39" s="1376"/>
      <c r="AC39" s="1376"/>
      <c r="AD39" s="1376"/>
      <c r="AE39" s="1376"/>
    </row>
    <row r="40" spans="3:31" ht="14.25" customHeight="1">
      <c r="F40" s="58"/>
      <c r="G40" s="289" t="s">
        <v>230</v>
      </c>
      <c r="H40" s="1377"/>
      <c r="I40" s="1377"/>
      <c r="J40" s="1377"/>
      <c r="K40" s="1377"/>
      <c r="L40" s="1377"/>
      <c r="M40" s="1377"/>
      <c r="N40" s="1377"/>
      <c r="O40" s="1377"/>
      <c r="V40" s="58"/>
      <c r="W40" s="289" t="s">
        <v>230</v>
      </c>
      <c r="X40" s="1377"/>
      <c r="Y40" s="1377"/>
      <c r="Z40" s="1377"/>
      <c r="AA40" s="1377"/>
      <c r="AB40" s="1377"/>
      <c r="AC40" s="1377"/>
      <c r="AD40" s="1377"/>
      <c r="AE40" s="1377"/>
    </row>
    <row r="41" spans="3:31" ht="14.25" customHeight="1">
      <c r="C41" s="4" t="s">
        <v>142</v>
      </c>
      <c r="S41" s="4" t="s">
        <v>142</v>
      </c>
    </row>
    <row r="42" spans="3:31" ht="14.25" customHeight="1">
      <c r="E42" s="1111" t="s">
        <v>16</v>
      </c>
      <c r="F42" s="1111"/>
      <c r="G42" s="1111"/>
      <c r="H42" s="1111"/>
      <c r="I42" s="1111"/>
      <c r="J42" s="1111"/>
      <c r="K42" s="1111"/>
      <c r="L42" s="1111"/>
      <c r="M42" s="1111"/>
      <c r="N42" s="1111"/>
      <c r="U42" s="1111" t="s">
        <v>16</v>
      </c>
      <c r="V42" s="1111"/>
      <c r="W42" s="1111"/>
      <c r="X42" s="1111" t="s">
        <v>107</v>
      </c>
      <c r="Y42" s="1111"/>
      <c r="Z42" s="1111"/>
      <c r="AA42" s="1111"/>
      <c r="AB42" s="1111"/>
      <c r="AC42" s="1111"/>
      <c r="AD42" s="1111"/>
    </row>
    <row r="43" spans="3:31" ht="14.25" customHeight="1">
      <c r="E43" s="1111"/>
      <c r="F43" s="1111"/>
      <c r="G43" s="1111"/>
      <c r="H43" s="1111"/>
      <c r="I43" s="1111"/>
      <c r="J43" s="1111"/>
      <c r="K43" s="1111"/>
      <c r="L43" s="1111"/>
      <c r="M43" s="1111"/>
      <c r="N43" s="1111"/>
      <c r="U43" s="1111"/>
      <c r="V43" s="1111"/>
      <c r="W43" s="1111"/>
      <c r="X43" s="1111"/>
      <c r="Y43" s="1111"/>
      <c r="Z43" s="1111"/>
      <c r="AA43" s="1111"/>
      <c r="AB43" s="1111"/>
      <c r="AC43" s="1111"/>
      <c r="AD43" s="1111"/>
    </row>
    <row r="44" spans="3:31" ht="14.25" customHeight="1">
      <c r="E44" s="1111" t="s">
        <v>17</v>
      </c>
      <c r="F44" s="1111"/>
      <c r="G44" s="1111"/>
      <c r="H44" s="1111"/>
      <c r="I44" s="1111"/>
      <c r="J44" s="1111"/>
      <c r="K44" s="1111"/>
      <c r="L44" s="1111"/>
      <c r="M44" s="1111"/>
      <c r="N44" s="1111"/>
      <c r="U44" s="1111" t="s">
        <v>17</v>
      </c>
      <c r="V44" s="1111"/>
      <c r="W44" s="1111"/>
      <c r="X44" s="1111" t="s">
        <v>108</v>
      </c>
      <c r="Y44" s="1111"/>
      <c r="Z44" s="1111"/>
      <c r="AA44" s="1111"/>
      <c r="AB44" s="1111"/>
      <c r="AC44" s="1111"/>
      <c r="AD44" s="1111"/>
    </row>
    <row r="45" spans="3:31" ht="14.25" customHeight="1">
      <c r="E45" s="1111"/>
      <c r="F45" s="1111"/>
      <c r="G45" s="1111"/>
      <c r="H45" s="1111"/>
      <c r="I45" s="1111"/>
      <c r="J45" s="1111"/>
      <c r="K45" s="1111"/>
      <c r="L45" s="1111"/>
      <c r="M45" s="1111"/>
      <c r="N45" s="1111"/>
      <c r="U45" s="1111"/>
      <c r="V45" s="1111"/>
      <c r="W45" s="1111"/>
      <c r="X45" s="1111"/>
      <c r="Y45" s="1111"/>
      <c r="Z45" s="1111"/>
      <c r="AA45" s="1111"/>
      <c r="AB45" s="1111"/>
      <c r="AC45" s="1111"/>
      <c r="AD45" s="1111"/>
    </row>
    <row r="46" spans="3:31" ht="14.25" customHeight="1">
      <c r="E46" s="1111" t="s">
        <v>18</v>
      </c>
      <c r="F46" s="1111"/>
      <c r="G46" s="1111"/>
      <c r="H46" s="1111"/>
      <c r="I46" s="1111"/>
      <c r="J46" s="1111"/>
      <c r="K46" s="1111"/>
      <c r="L46" s="1111"/>
      <c r="M46" s="1111"/>
      <c r="N46" s="1111"/>
      <c r="U46" s="1111" t="s">
        <v>18</v>
      </c>
      <c r="V46" s="1111"/>
      <c r="W46" s="1111"/>
      <c r="X46" s="1111" t="s">
        <v>109</v>
      </c>
      <c r="Y46" s="1111"/>
      <c r="Z46" s="1111"/>
      <c r="AA46" s="1111"/>
      <c r="AB46" s="1111"/>
      <c r="AC46" s="1111"/>
      <c r="AD46" s="1111"/>
    </row>
    <row r="47" spans="3:31" ht="14.25" customHeight="1">
      <c r="E47" s="1111"/>
      <c r="F47" s="1111"/>
      <c r="G47" s="1111"/>
      <c r="H47" s="1111"/>
      <c r="I47" s="1111"/>
      <c r="J47" s="1111"/>
      <c r="K47" s="1111"/>
      <c r="L47" s="1111"/>
      <c r="M47" s="1111"/>
      <c r="N47" s="1111"/>
      <c r="U47" s="1111"/>
      <c r="V47" s="1111"/>
      <c r="W47" s="1111"/>
      <c r="X47" s="1111"/>
      <c r="Y47" s="1111"/>
      <c r="Z47" s="1111"/>
      <c r="AA47" s="1111"/>
      <c r="AB47" s="1111"/>
      <c r="AC47" s="1111"/>
      <c r="AD47" s="1111"/>
    </row>
    <row r="48" spans="3:31" ht="14.25" customHeight="1">
      <c r="E48" s="1111" t="s">
        <v>19</v>
      </c>
      <c r="F48" s="1111"/>
      <c r="G48" s="1111"/>
      <c r="H48" s="1111"/>
      <c r="I48" s="1111"/>
      <c r="J48" s="1111"/>
      <c r="K48" s="1111"/>
      <c r="L48" s="1111"/>
      <c r="M48" s="1111"/>
      <c r="N48" s="1111"/>
      <c r="U48" s="1111" t="s">
        <v>19</v>
      </c>
      <c r="V48" s="1111"/>
      <c r="W48" s="1111"/>
      <c r="X48" s="1111">
        <v>8269407</v>
      </c>
      <c r="Y48" s="1111"/>
      <c r="Z48" s="1111"/>
      <c r="AA48" s="1111"/>
      <c r="AB48" s="1111"/>
      <c r="AC48" s="1111"/>
      <c r="AD48" s="1111"/>
    </row>
    <row r="49" spans="5:32" ht="14.25" customHeight="1">
      <c r="E49" s="1111"/>
      <c r="F49" s="1111"/>
      <c r="G49" s="1111"/>
      <c r="H49" s="1111"/>
      <c r="I49" s="1111"/>
      <c r="J49" s="1111"/>
      <c r="K49" s="1111"/>
      <c r="L49" s="1111"/>
      <c r="M49" s="1111"/>
      <c r="N49" s="1111"/>
      <c r="U49" s="1111"/>
      <c r="V49" s="1111"/>
      <c r="W49" s="1111"/>
      <c r="X49" s="1111"/>
      <c r="Y49" s="1111"/>
      <c r="Z49" s="1111"/>
      <c r="AA49" s="1111"/>
      <c r="AB49" s="1111"/>
      <c r="AC49" s="1111"/>
      <c r="AD49" s="1111"/>
    </row>
    <row r="50" spans="5:32" ht="14.25" customHeight="1">
      <c r="E50" s="1111" t="s">
        <v>20</v>
      </c>
      <c r="F50" s="1111"/>
      <c r="G50" s="1111"/>
      <c r="H50" s="1111"/>
      <c r="I50" s="1111"/>
      <c r="J50" s="1111"/>
      <c r="K50" s="1111"/>
      <c r="L50" s="1111"/>
      <c r="M50" s="1111"/>
      <c r="N50" s="1111"/>
      <c r="U50" s="1111" t="s">
        <v>20</v>
      </c>
      <c r="V50" s="1111"/>
      <c r="W50" s="1111"/>
      <c r="X50" s="1111" t="s">
        <v>111</v>
      </c>
      <c r="Y50" s="1111"/>
      <c r="Z50" s="1111"/>
      <c r="AA50" s="1111"/>
      <c r="AB50" s="1111"/>
      <c r="AC50" s="1111"/>
      <c r="AD50" s="1111"/>
    </row>
    <row r="51" spans="5:32" ht="14.25" customHeight="1">
      <c r="E51" s="1111"/>
      <c r="F51" s="1111"/>
      <c r="G51" s="1111"/>
      <c r="H51" s="1111"/>
      <c r="I51" s="1111"/>
      <c r="J51" s="1111"/>
      <c r="K51" s="1111"/>
      <c r="L51" s="1111"/>
      <c r="M51" s="1111"/>
      <c r="N51" s="1111"/>
      <c r="U51" s="1111"/>
      <c r="V51" s="1111"/>
      <c r="W51" s="1111"/>
      <c r="X51" s="1111"/>
      <c r="Y51" s="1111"/>
      <c r="Z51" s="1111"/>
      <c r="AA51" s="1111"/>
      <c r="AB51" s="1111"/>
      <c r="AC51" s="1111"/>
      <c r="AD51" s="1111"/>
    </row>
    <row r="52" spans="5:32" ht="14.25" customHeight="1">
      <c r="E52" s="1111" t="s">
        <v>21</v>
      </c>
      <c r="F52" s="1111"/>
      <c r="G52" s="1111"/>
      <c r="H52" s="1111"/>
      <c r="I52" s="1111"/>
      <c r="J52" s="1111"/>
      <c r="K52" s="1111"/>
      <c r="L52" s="1111"/>
      <c r="M52" s="1111"/>
      <c r="N52" s="1111"/>
      <c r="U52" s="1111" t="s">
        <v>21</v>
      </c>
      <c r="V52" s="1111"/>
      <c r="W52" s="1111"/>
      <c r="X52" s="1111" t="s">
        <v>110</v>
      </c>
      <c r="Y52" s="1111"/>
      <c r="Z52" s="1111"/>
      <c r="AA52" s="1111"/>
      <c r="AB52" s="1111"/>
      <c r="AC52" s="1111"/>
      <c r="AD52" s="1111"/>
    </row>
    <row r="53" spans="5:32" ht="14.25" customHeight="1">
      <c r="E53" s="1111"/>
      <c r="F53" s="1111"/>
      <c r="G53" s="1111"/>
      <c r="H53" s="1111"/>
      <c r="I53" s="1111"/>
      <c r="J53" s="1111"/>
      <c r="K53" s="1111"/>
      <c r="L53" s="1111"/>
      <c r="M53" s="1111"/>
      <c r="N53" s="1111"/>
      <c r="U53" s="1111"/>
      <c r="V53" s="1111"/>
      <c r="W53" s="1111"/>
      <c r="X53" s="1111"/>
      <c r="Y53" s="1111"/>
      <c r="Z53" s="1111"/>
      <c r="AA53" s="1111"/>
      <c r="AB53" s="1111"/>
      <c r="AC53" s="1111"/>
      <c r="AD53" s="1111"/>
    </row>
    <row r="54" spans="5:32" ht="14.25" customHeight="1">
      <c r="E54" s="1375" t="s">
        <v>60</v>
      </c>
      <c r="F54" s="1375"/>
      <c r="G54" s="1375"/>
      <c r="H54" s="1375"/>
      <c r="I54" s="1375"/>
      <c r="J54" s="1375"/>
      <c r="K54" s="1375"/>
      <c r="L54" s="1375"/>
      <c r="M54" s="1375"/>
      <c r="N54" s="1375"/>
      <c r="U54" s="1375" t="s">
        <v>22</v>
      </c>
      <c r="V54" s="1375"/>
      <c r="W54" s="1375"/>
      <c r="X54" s="1375"/>
      <c r="Y54" s="1375"/>
      <c r="Z54" s="1375"/>
      <c r="AA54" s="1375"/>
      <c r="AB54" s="1375"/>
      <c r="AC54" s="1375"/>
      <c r="AD54" s="1375"/>
    </row>
    <row r="55" spans="5:32" ht="14.25" customHeight="1">
      <c r="E55" s="1247" t="s">
        <v>58</v>
      </c>
      <c r="F55" s="1247"/>
      <c r="G55" s="1247"/>
      <c r="H55" s="1247"/>
      <c r="I55" s="1247"/>
      <c r="J55" s="1247"/>
      <c r="K55" s="1247"/>
      <c r="L55" s="1247"/>
      <c r="M55" s="1247"/>
      <c r="N55" s="1247"/>
      <c r="O55" s="1247"/>
      <c r="U55" s="1247" t="s">
        <v>58</v>
      </c>
      <c r="V55" s="1247"/>
      <c r="W55" s="1247"/>
      <c r="X55" s="1247"/>
      <c r="Y55" s="1247"/>
      <c r="Z55" s="1247"/>
      <c r="AA55" s="1247"/>
      <c r="AB55" s="1247"/>
      <c r="AC55" s="1247"/>
      <c r="AD55" s="1247"/>
      <c r="AE55" s="1247"/>
    </row>
    <row r="56" spans="5:32" ht="14.25" customHeight="1">
      <c r="E56" s="1247" t="s">
        <v>59</v>
      </c>
      <c r="F56" s="1247"/>
      <c r="G56" s="1247"/>
      <c r="H56" s="1247"/>
      <c r="I56" s="1247"/>
      <c r="J56" s="1247"/>
      <c r="K56" s="1247"/>
      <c r="L56" s="1247"/>
      <c r="M56" s="1247"/>
      <c r="N56" s="1247"/>
      <c r="U56" s="1247" t="s">
        <v>59</v>
      </c>
      <c r="V56" s="1247"/>
      <c r="W56" s="1247"/>
      <c r="X56" s="1247"/>
      <c r="Y56" s="1247"/>
      <c r="Z56" s="1247"/>
      <c r="AA56" s="1247"/>
      <c r="AB56" s="1247"/>
      <c r="AC56" s="1247"/>
      <c r="AD56" s="1247"/>
    </row>
    <row r="57" spans="5:32" ht="14.25" customHeight="1">
      <c r="G57" s="21"/>
      <c r="H57" s="21"/>
      <c r="I57" s="21"/>
      <c r="J57" s="21"/>
      <c r="K57" s="21"/>
      <c r="L57" s="21"/>
      <c r="M57" s="21"/>
      <c r="N57" s="21"/>
      <c r="O57" s="21"/>
      <c r="X57" s="21"/>
      <c r="Y57" s="21"/>
      <c r="Z57" s="21"/>
      <c r="AA57" s="21"/>
      <c r="AB57" s="21"/>
      <c r="AC57" s="21"/>
      <c r="AD57" s="21"/>
      <c r="AE57" s="21"/>
      <c r="AF57" s="21"/>
    </row>
    <row r="58" spans="5:32" ht="14.25" customHeight="1">
      <c r="G58" s="21"/>
      <c r="H58" s="21"/>
      <c r="I58" s="21"/>
      <c r="J58" s="21"/>
      <c r="K58" s="21"/>
      <c r="L58" s="21"/>
      <c r="M58" s="21"/>
      <c r="N58" s="21"/>
      <c r="O58" s="21"/>
      <c r="W58" s="21"/>
      <c r="X58" s="21"/>
      <c r="Y58" s="21"/>
      <c r="Z58" s="21"/>
      <c r="AA58" s="21"/>
      <c r="AB58" s="21"/>
      <c r="AC58" s="21"/>
      <c r="AD58" s="21"/>
      <c r="AE58" s="21"/>
    </row>
    <row r="59" spans="5:32" ht="14.25" customHeight="1">
      <c r="G59" s="21"/>
      <c r="H59" s="21"/>
      <c r="I59" s="55"/>
      <c r="J59" s="21"/>
      <c r="K59" s="21"/>
      <c r="L59" s="21"/>
      <c r="M59" s="21"/>
      <c r="N59" s="21"/>
      <c r="O59" s="21"/>
      <c r="W59" s="21"/>
      <c r="X59" s="21"/>
      <c r="Y59" s="55"/>
      <c r="Z59" s="21"/>
      <c r="AA59" s="21"/>
      <c r="AB59" s="21"/>
      <c r="AC59" s="21"/>
      <c r="AD59" s="21"/>
      <c r="AE59" s="21"/>
    </row>
    <row r="60" spans="5:32" ht="14.25" customHeight="1">
      <c r="G60" s="21"/>
      <c r="H60" s="21"/>
      <c r="I60" s="21"/>
      <c r="J60" s="21"/>
      <c r="K60" s="21"/>
      <c r="L60" s="21"/>
      <c r="M60" s="21"/>
      <c r="N60" s="21"/>
      <c r="O60" s="21"/>
      <c r="W60" s="21"/>
      <c r="X60" s="21"/>
      <c r="Y60" s="21"/>
      <c r="Z60" s="21"/>
      <c r="AA60" s="21"/>
      <c r="AB60" s="21"/>
      <c r="AC60" s="21"/>
      <c r="AD60" s="21"/>
      <c r="AE60" s="21"/>
    </row>
  </sheetData>
  <mergeCells count="89">
    <mergeCell ref="H39:O40"/>
    <mergeCell ref="X39:AE40"/>
    <mergeCell ref="X37:AE38"/>
    <mergeCell ref="H37:O38"/>
    <mergeCell ref="E52:G53"/>
    <mergeCell ref="H52:N53"/>
    <mergeCell ref="E54:N54"/>
    <mergeCell ref="E55:O55"/>
    <mergeCell ref="E56:N56"/>
    <mergeCell ref="E46:G47"/>
    <mergeCell ref="H46:N47"/>
    <mergeCell ref="E48:G49"/>
    <mergeCell ref="H48:N49"/>
    <mergeCell ref="E50:G51"/>
    <mergeCell ref="H50:N51"/>
    <mergeCell ref="G19:K19"/>
    <mergeCell ref="I27:I28"/>
    <mergeCell ref="K27:K28"/>
    <mergeCell ref="H30:L31"/>
    <mergeCell ref="L33:N34"/>
    <mergeCell ref="H34:K34"/>
    <mergeCell ref="W19:AA19"/>
    <mergeCell ref="U54:AD54"/>
    <mergeCell ref="U55:AE55"/>
    <mergeCell ref="U42:W43"/>
    <mergeCell ref="X42:AD43"/>
    <mergeCell ref="U44:W45"/>
    <mergeCell ref="X44:AD45"/>
    <mergeCell ref="U46:W47"/>
    <mergeCell ref="X46:AD47"/>
    <mergeCell ref="U48:W49"/>
    <mergeCell ref="X48:AD49"/>
    <mergeCell ref="U50:W51"/>
    <mergeCell ref="X50:AD51"/>
    <mergeCell ref="U52:W53"/>
    <mergeCell ref="X52:AD53"/>
    <mergeCell ref="AB11:AF11"/>
    <mergeCell ref="AB12:AF12"/>
    <mergeCell ref="Z13:AA13"/>
    <mergeCell ref="AB13:AF13"/>
    <mergeCell ref="AB35:AD36"/>
    <mergeCell ref="Z14:AA14"/>
    <mergeCell ref="AB14:AE14"/>
    <mergeCell ref="Z15:AA15"/>
    <mergeCell ref="AB15:AF15"/>
    <mergeCell ref="U18:AC18"/>
    <mergeCell ref="X30:AB31"/>
    <mergeCell ref="AB33:AD34"/>
    <mergeCell ref="Y27:Y28"/>
    <mergeCell ref="AA27:AA28"/>
    <mergeCell ref="X34:AA34"/>
    <mergeCell ref="W36:AA36"/>
    <mergeCell ref="U56:AD56"/>
    <mergeCell ref="T7:V7"/>
    <mergeCell ref="L35:N36"/>
    <mergeCell ref="G36:K36"/>
    <mergeCell ref="E42:G43"/>
    <mergeCell ref="H42:N43"/>
    <mergeCell ref="E44:G45"/>
    <mergeCell ref="H44:N45"/>
    <mergeCell ref="E18:M18"/>
    <mergeCell ref="J14:K14"/>
    <mergeCell ref="J9:K10"/>
    <mergeCell ref="L10:P10"/>
    <mergeCell ref="D7:F7"/>
    <mergeCell ref="L12:P12"/>
    <mergeCell ref="J13:K13"/>
    <mergeCell ref="Z11:AA12"/>
    <mergeCell ref="J11:K12"/>
    <mergeCell ref="L13:P13"/>
    <mergeCell ref="L14:O14"/>
    <mergeCell ref="J15:K15"/>
    <mergeCell ref="L15:P15"/>
    <mergeCell ref="L11:P11"/>
    <mergeCell ref="R1:AF1"/>
    <mergeCell ref="AB3:AC3"/>
    <mergeCell ref="AD3:AG3"/>
    <mergeCell ref="Z9:AA10"/>
    <mergeCell ref="B1:P1"/>
    <mergeCell ref="L3:M3"/>
    <mergeCell ref="L9:P9"/>
    <mergeCell ref="N3:Q3"/>
    <mergeCell ref="B6:G6"/>
    <mergeCell ref="AB9:AF9"/>
    <mergeCell ref="AB10:AF10"/>
    <mergeCell ref="R6:W6"/>
    <mergeCell ref="L8:M8"/>
    <mergeCell ref="AB8:AC8"/>
    <mergeCell ref="S3:U4"/>
  </mergeCells>
  <phoneticPr fontId="1"/>
  <pageMargins left="0.70866141732283472" right="0.45" top="0.74803149606299213" bottom="0.74803149606299213" header="0.31496062992125984" footer="0.31496062992125984"/>
  <pageSetup paperSize="9" scale="98"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9F217B-260E-45C3-965D-6120582A0B93}">
  <dimension ref="A1:FB141"/>
  <sheetViews>
    <sheetView view="pageBreakPreview" zoomScale="90" zoomScaleNormal="90" zoomScaleSheetLayoutView="90" zoomScalePageLayoutView="80" workbookViewId="0">
      <selection activeCell="P4" sqref="P4:Q5"/>
    </sheetView>
  </sheetViews>
  <sheetFormatPr defaultColWidth="5" defaultRowHeight="16.5" customHeight="1" outlineLevelCol="1"/>
  <cols>
    <col min="1" max="1" width="1.375" style="379" customWidth="1"/>
    <col min="2" max="17" width="4.75" style="379" customWidth="1"/>
    <col min="18" max="18" width="4.75" style="474" customWidth="1"/>
    <col min="19" max="21" width="4.75" style="461" customWidth="1"/>
    <col min="22" max="24" width="4.75" style="379" customWidth="1"/>
    <col min="25" max="26" width="4.75" style="461" customWidth="1"/>
    <col min="27" max="29" width="4.75" style="379" customWidth="1"/>
    <col min="30" max="30" width="4.75" style="461" customWidth="1"/>
    <col min="31" max="33" width="4.75" style="379" customWidth="1"/>
    <col min="34" max="34" width="4.75" style="461" customWidth="1"/>
    <col min="35" max="37" width="4.75" style="379" customWidth="1"/>
    <col min="38" max="38" width="4.75" style="461" customWidth="1"/>
    <col min="39" max="41" width="4.75" style="379" customWidth="1"/>
    <col min="42" max="42" width="4.75" style="461" customWidth="1"/>
    <col min="43" max="51" width="4.75" style="379" customWidth="1"/>
    <col min="52" max="52" width="4.875" style="379" customWidth="1"/>
    <col min="53" max="53" width="4.875" style="250" customWidth="1"/>
    <col min="54" max="54" width="7.75" style="250" customWidth="1"/>
    <col min="55" max="55" width="7.75" style="250" bestFit="1" customWidth="1"/>
    <col min="56" max="56" width="8.875" style="250" bestFit="1" customWidth="1"/>
    <col min="57" max="57" width="8.375" style="250" bestFit="1" customWidth="1"/>
    <col min="58" max="58" width="8.375" style="250" customWidth="1"/>
    <col min="59" max="59" width="3.625" style="250" customWidth="1"/>
    <col min="60" max="60" width="6.25" style="250" bestFit="1" customWidth="1"/>
    <col min="61" max="62" width="7.75" style="250" bestFit="1" customWidth="1"/>
    <col min="63" max="63" width="8.875" style="250" bestFit="1" customWidth="1"/>
    <col min="64" max="64" width="8.375" style="250" bestFit="1" customWidth="1"/>
    <col min="65" max="65" width="8.375" style="250" customWidth="1"/>
    <col min="66" max="66" width="4" style="250" customWidth="1"/>
    <col min="67" max="67" width="6.25" style="250" bestFit="1" customWidth="1"/>
    <col min="68" max="72" width="7.875" style="250" customWidth="1"/>
    <col min="73" max="79" width="5" style="250"/>
    <col min="80" max="82" width="10" style="250" customWidth="1"/>
    <col min="83" max="85" width="10" style="464" hidden="1" customWidth="1" outlineLevel="1"/>
    <col min="86" max="95" width="10" style="465" hidden="1" customWidth="1" outlineLevel="1"/>
    <col min="96" max="96" width="11.75" style="465" hidden="1" customWidth="1" outlineLevel="1"/>
    <col min="97" max="97" width="10" style="465" hidden="1" customWidth="1" outlineLevel="1"/>
    <col min="98" max="99" width="10" style="457" hidden="1" customWidth="1" outlineLevel="1"/>
    <col min="100" max="101" width="11" style="457" hidden="1" customWidth="1" outlineLevel="1"/>
    <col min="102" max="104" width="11" style="458" hidden="1" customWidth="1" outlineLevel="1"/>
    <col min="105" max="105" width="11" style="465" hidden="1" customWidth="1" outlineLevel="1"/>
    <col min="106" max="106" width="11" style="458" hidden="1" customWidth="1" outlineLevel="1"/>
    <col min="107" max="107" width="10" style="465" hidden="1" customWidth="1" outlineLevel="1"/>
    <col min="108" max="108" width="11" style="465" hidden="1" customWidth="1" outlineLevel="1"/>
    <col min="109" max="113" width="10" style="250" hidden="1" customWidth="1" outlineLevel="1"/>
    <col min="114" max="114" width="32.75" style="250" hidden="1" customWidth="1" outlineLevel="1"/>
    <col min="115" max="115" width="9.625" style="250" hidden="1" customWidth="1" outlineLevel="1"/>
    <col min="116" max="116" width="7.75" style="251" hidden="1" customWidth="1" outlineLevel="1"/>
    <col min="117" max="117" width="11.5" style="459" hidden="1" customWidth="1" outlineLevel="1"/>
    <col min="118" max="118" width="9.25" style="251" hidden="1" customWidth="1" outlineLevel="1"/>
    <col min="119" max="119" width="15.75" style="251" hidden="1" customWidth="1" outlineLevel="1"/>
    <col min="120" max="120" width="15.5" style="251" hidden="1" customWidth="1" outlineLevel="1"/>
    <col min="121" max="121" width="12" style="297" hidden="1" customWidth="1" outlineLevel="1"/>
    <col min="122" max="122" width="9.25" style="251" hidden="1" customWidth="1" outlineLevel="1"/>
    <col min="123" max="123" width="14.375" style="251" hidden="1" customWidth="1" outlineLevel="1"/>
    <col min="124" max="124" width="10.875" style="251" hidden="1" customWidth="1" outlineLevel="1"/>
    <col min="125" max="125" width="13.75" style="379" hidden="1" customWidth="1" outlineLevel="1"/>
    <col min="126" max="126" width="11.5" style="379" hidden="1" customWidth="1" outlineLevel="1"/>
    <col min="127" max="127" width="11.5" style="347" hidden="1" customWidth="1" outlineLevel="1"/>
    <col min="128" max="129" width="5" style="379" hidden="1" customWidth="1" outlineLevel="1"/>
    <col min="130" max="130" width="6.375" style="250" hidden="1" customWidth="1" outlineLevel="1"/>
    <col min="131" max="131" width="15.375" style="251" hidden="1" customWidth="1" outlineLevel="1"/>
    <col min="132" max="132" width="14.375" style="250" hidden="1" customWidth="1" outlineLevel="1"/>
    <col min="133" max="133" width="8.375" style="379" hidden="1" customWidth="1" outlineLevel="1"/>
    <col min="134" max="134" width="5" style="379" collapsed="1"/>
    <col min="135" max="16384" width="5" style="379"/>
  </cols>
  <sheetData>
    <row r="1" spans="1:158" s="347" customFormat="1" ht="16.5" customHeight="1" thickBot="1">
      <c r="D1" s="455"/>
      <c r="E1" s="455"/>
      <c r="F1" s="455"/>
      <c r="G1" s="455"/>
      <c r="H1" s="455"/>
      <c r="I1" s="455"/>
      <c r="J1" s="455"/>
      <c r="K1" s="455"/>
      <c r="L1" s="455"/>
      <c r="M1" s="455"/>
      <c r="N1" s="455"/>
      <c r="O1" s="455"/>
      <c r="P1" s="455"/>
      <c r="Q1" s="455"/>
      <c r="R1" s="455"/>
      <c r="S1" s="455"/>
      <c r="T1" s="455"/>
      <c r="U1" s="455"/>
      <c r="V1" s="379"/>
      <c r="W1" s="379"/>
      <c r="AZ1" s="380"/>
      <c r="CB1" s="379"/>
      <c r="CC1" s="379"/>
      <c r="CD1" s="379"/>
      <c r="CE1" s="456"/>
      <c r="CF1" s="456"/>
      <c r="CG1" s="456"/>
      <c r="CH1" s="457"/>
      <c r="CI1" s="457"/>
      <c r="CJ1" s="457"/>
      <c r="CK1" s="457"/>
      <c r="CL1" s="457"/>
      <c r="CM1" s="457"/>
      <c r="CN1" s="457"/>
      <c r="CO1" s="457"/>
      <c r="CP1" s="457"/>
      <c r="CQ1" s="457"/>
      <c r="CR1" s="457"/>
      <c r="CS1" s="457"/>
      <c r="CT1" s="457"/>
      <c r="CU1" s="457"/>
      <c r="CV1" s="457"/>
      <c r="CW1" s="457"/>
      <c r="CX1" s="458"/>
      <c r="CY1" s="458"/>
      <c r="CZ1" s="458"/>
      <c r="DA1" s="457"/>
      <c r="DB1" s="458"/>
      <c r="DC1" s="457"/>
      <c r="DD1" s="457"/>
      <c r="DE1" s="250"/>
      <c r="DF1" s="250"/>
      <c r="DG1" s="250"/>
      <c r="DH1" s="250"/>
      <c r="DI1" s="250"/>
      <c r="DJ1" s="250"/>
      <c r="DK1" s="250"/>
      <c r="DL1" s="251"/>
      <c r="DM1" s="459"/>
      <c r="DN1" s="251"/>
      <c r="DO1" s="251"/>
      <c r="DP1" s="251"/>
      <c r="DQ1" s="297"/>
      <c r="DR1" s="251"/>
      <c r="DS1" s="251"/>
      <c r="DT1" s="251"/>
      <c r="DU1" s="379"/>
      <c r="DV1" s="379"/>
      <c r="DW1" s="460"/>
      <c r="DX1" s="379"/>
      <c r="DY1" s="379"/>
      <c r="DZ1" s="379"/>
      <c r="EB1" s="379"/>
      <c r="EC1" s="379"/>
      <c r="ED1" s="379"/>
      <c r="EE1" s="379"/>
      <c r="EF1" s="379"/>
      <c r="EG1" s="379"/>
      <c r="EH1" s="379"/>
      <c r="EI1" s="379"/>
      <c r="EJ1" s="379"/>
      <c r="EO1" s="379"/>
      <c r="EP1" s="379"/>
      <c r="EX1" s="379"/>
      <c r="EY1" s="379"/>
      <c r="FA1" s="379"/>
      <c r="FB1" s="379"/>
    </row>
    <row r="2" spans="1:158" ht="16.5" customHeight="1">
      <c r="B2" s="1023" t="s">
        <v>709</v>
      </c>
      <c r="C2" s="1023"/>
      <c r="D2" s="1023"/>
      <c r="E2" s="1023"/>
      <c r="F2" s="1023"/>
      <c r="G2" s="1023"/>
      <c r="H2" s="1023"/>
      <c r="I2" s="1023"/>
      <c r="J2" s="1023"/>
      <c r="K2" s="1023"/>
      <c r="L2" s="1023"/>
      <c r="M2" s="1023"/>
      <c r="N2" s="1023"/>
      <c r="O2" s="1023"/>
      <c r="P2" s="1023"/>
      <c r="Q2" s="1023"/>
      <c r="R2" s="1023"/>
      <c r="S2" s="1023"/>
      <c r="T2" s="1023"/>
      <c r="U2" s="1023"/>
      <c r="AR2" s="462" t="s">
        <v>594</v>
      </c>
      <c r="AS2" s="1024">
        <v>1</v>
      </c>
      <c r="AT2" s="1025"/>
      <c r="AV2" s="462" t="s">
        <v>595</v>
      </c>
      <c r="AW2" s="1024">
        <v>1</v>
      </c>
      <c r="AX2" s="1025"/>
      <c r="AZ2" s="380"/>
      <c r="CB2" s="379"/>
      <c r="CC2" s="379"/>
      <c r="CD2" s="379"/>
      <c r="CE2" s="456"/>
      <c r="CF2" s="456"/>
      <c r="CG2" s="456"/>
      <c r="CH2" s="457"/>
      <c r="CI2" s="457"/>
      <c r="CJ2" s="457"/>
      <c r="CK2" s="457"/>
      <c r="CL2" s="457"/>
      <c r="CM2" s="457"/>
      <c r="CN2" s="457"/>
      <c r="CO2" s="457"/>
      <c r="CP2" s="457"/>
      <c r="CQ2" s="457"/>
      <c r="CR2" s="457"/>
      <c r="CS2" s="457"/>
      <c r="DA2" s="457"/>
      <c r="DC2" s="457"/>
      <c r="DD2" s="457"/>
      <c r="DW2" s="460"/>
      <c r="DZ2" s="379"/>
      <c r="EA2" s="347"/>
      <c r="EB2" s="379"/>
      <c r="EZ2" s="347"/>
    </row>
    <row r="3" spans="1:158" ht="16.5" customHeight="1" thickBot="1">
      <c r="B3" s="1023"/>
      <c r="C3" s="1023"/>
      <c r="D3" s="1023"/>
      <c r="E3" s="1023"/>
      <c r="F3" s="1023"/>
      <c r="G3" s="1023"/>
      <c r="H3" s="1023"/>
      <c r="I3" s="1023"/>
      <c r="J3" s="1023"/>
      <c r="K3" s="1023"/>
      <c r="L3" s="1023"/>
      <c r="M3" s="1023"/>
      <c r="N3" s="1023"/>
      <c r="O3" s="1023"/>
      <c r="P3" s="1023"/>
      <c r="Q3" s="1023"/>
      <c r="R3" s="1023"/>
      <c r="S3" s="1023"/>
      <c r="T3" s="1023"/>
      <c r="U3" s="1023"/>
      <c r="AS3" s="1026"/>
      <c r="AT3" s="1027"/>
      <c r="AV3" s="462"/>
      <c r="AW3" s="1026"/>
      <c r="AX3" s="1027"/>
      <c r="AY3" s="456"/>
      <c r="AZ3" s="380"/>
      <c r="CB3" s="379"/>
      <c r="CC3" s="379"/>
      <c r="CD3" s="379"/>
      <c r="CE3" s="456"/>
      <c r="CF3" s="456"/>
      <c r="CG3" s="456"/>
      <c r="CH3" s="457"/>
      <c r="CI3" s="457"/>
      <c r="CJ3" s="457"/>
      <c r="CK3" s="457"/>
      <c r="CL3" s="457"/>
      <c r="CM3" s="457"/>
      <c r="CN3" s="457"/>
      <c r="CO3" s="457"/>
      <c r="CP3" s="457"/>
      <c r="CQ3" s="457"/>
      <c r="CR3" s="457"/>
      <c r="CS3" s="457"/>
      <c r="DA3" s="457"/>
      <c r="DC3" s="457"/>
      <c r="DD3" s="457"/>
      <c r="DW3" s="460"/>
      <c r="DZ3" s="379"/>
      <c r="EA3" s="347"/>
      <c r="EB3" s="379"/>
      <c r="EZ3" s="347"/>
    </row>
    <row r="4" spans="1:158" ht="16.5" customHeight="1" thickBot="1">
      <c r="A4" s="380"/>
      <c r="B4" s="380"/>
      <c r="C4" s="1028" t="s">
        <v>596</v>
      </c>
      <c r="D4" s="1028"/>
      <c r="E4" s="1028"/>
      <c r="F4" s="1028"/>
      <c r="G4" s="1028"/>
      <c r="H4" s="1028"/>
      <c r="I4" s="1028"/>
      <c r="J4" s="1028"/>
      <c r="K4" s="1028"/>
      <c r="L4" s="1028"/>
      <c r="N4" s="1030" t="s">
        <v>597</v>
      </c>
      <c r="O4" s="1031"/>
      <c r="P4" s="1034" t="s">
        <v>680</v>
      </c>
      <c r="Q4" s="1035"/>
      <c r="R4" s="1038"/>
      <c r="S4" s="1039"/>
      <c r="T4" s="463"/>
      <c r="CB4" s="379"/>
      <c r="CC4" s="379"/>
      <c r="CD4" s="379"/>
      <c r="CN4" s="1060" t="s">
        <v>599</v>
      </c>
      <c r="CO4" s="1061"/>
      <c r="CP4" s="1066" t="s">
        <v>600</v>
      </c>
      <c r="CQ4" s="1067"/>
      <c r="CR4" s="1070" t="s">
        <v>601</v>
      </c>
      <c r="CT4" s="466"/>
      <c r="CU4" s="467"/>
      <c r="CV4" s="468" t="s">
        <v>332</v>
      </c>
      <c r="CW4" s="469"/>
      <c r="CX4" s="470"/>
      <c r="CY4" s="471"/>
      <c r="CZ4" s="472"/>
      <c r="DA4" s="472" t="s">
        <v>331</v>
      </c>
      <c r="DC4" s="1072" t="s">
        <v>602</v>
      </c>
      <c r="DD4" s="1073"/>
      <c r="DE4" s="1076" t="s">
        <v>603</v>
      </c>
      <c r="DF4" s="1042" t="s">
        <v>604</v>
      </c>
      <c r="DG4" s="1042" t="s">
        <v>604</v>
      </c>
      <c r="DH4" s="464"/>
      <c r="DZ4" s="379"/>
      <c r="EA4" s="347"/>
      <c r="EB4" s="379"/>
      <c r="EZ4" s="347"/>
    </row>
    <row r="5" spans="1:158" ht="16.5" customHeight="1" thickBot="1">
      <c r="A5" s="380"/>
      <c r="B5" s="380"/>
      <c r="C5" s="1029"/>
      <c r="D5" s="1029"/>
      <c r="E5" s="1029"/>
      <c r="F5" s="1029"/>
      <c r="G5" s="1029"/>
      <c r="H5" s="1029"/>
      <c r="I5" s="1029"/>
      <c r="J5" s="1029"/>
      <c r="K5" s="1029"/>
      <c r="L5" s="1029"/>
      <c r="N5" s="1032"/>
      <c r="O5" s="1033"/>
      <c r="P5" s="1036"/>
      <c r="Q5" s="1037"/>
      <c r="R5" s="1040"/>
      <c r="S5" s="1041"/>
      <c r="T5" s="473" t="s">
        <v>605</v>
      </c>
      <c r="U5" s="474"/>
      <c r="V5" s="474"/>
      <c r="W5" s="474"/>
      <c r="X5" s="474"/>
      <c r="AM5" s="475" t="s">
        <v>606</v>
      </c>
      <c r="AN5" s="1045"/>
      <c r="AO5" s="1045"/>
      <c r="AP5" s="1045"/>
      <c r="AQ5" s="1045"/>
      <c r="AR5" s="1045"/>
      <c r="AS5" s="1045"/>
      <c r="AT5" s="1045"/>
      <c r="AU5" s="1045"/>
      <c r="AV5" s="1045"/>
      <c r="AW5" s="1045"/>
      <c r="AX5" s="1046"/>
      <c r="CB5" s="379"/>
      <c r="CC5" s="476"/>
      <c r="CD5" s="379"/>
      <c r="CN5" s="1062"/>
      <c r="CO5" s="1063"/>
      <c r="CP5" s="1068"/>
      <c r="CQ5" s="1069"/>
      <c r="CR5" s="1071"/>
      <c r="CT5" s="478" t="s">
        <v>331</v>
      </c>
      <c r="CU5" s="479"/>
      <c r="CV5" s="480"/>
      <c r="CW5" s="481"/>
      <c r="CX5" s="482" t="s">
        <v>607</v>
      </c>
      <c r="CY5" s="483" t="s">
        <v>608</v>
      </c>
      <c r="CZ5" s="484"/>
      <c r="DA5" s="484"/>
      <c r="DC5" s="1074"/>
      <c r="DD5" s="1075"/>
      <c r="DE5" s="1043"/>
      <c r="DF5" s="1043"/>
      <c r="DG5" s="1043"/>
      <c r="DH5" s="464"/>
      <c r="DZ5" s="379"/>
      <c r="EA5" s="347"/>
      <c r="EB5" s="379"/>
      <c r="EZ5" s="347"/>
    </row>
    <row r="6" spans="1:158" ht="16.5" customHeight="1" thickBot="1">
      <c r="A6" s="380"/>
      <c r="B6" s="380"/>
      <c r="AM6" s="985"/>
      <c r="AN6" s="986"/>
      <c r="AO6" s="986"/>
      <c r="AP6" s="986"/>
      <c r="AQ6" s="986"/>
      <c r="AR6" s="986"/>
      <c r="AS6" s="986"/>
      <c r="AT6" s="986"/>
      <c r="AU6" s="986"/>
      <c r="AV6" s="986"/>
      <c r="AW6" s="986"/>
      <c r="AX6" s="987"/>
      <c r="CB6" s="379"/>
      <c r="CC6" s="476"/>
      <c r="CD6" s="379"/>
      <c r="CN6" s="1062"/>
      <c r="CO6" s="1063"/>
      <c r="CP6" s="487"/>
      <c r="CQ6" s="488"/>
      <c r="CR6" s="477"/>
      <c r="CT6" s="478"/>
      <c r="CU6" s="479"/>
      <c r="CV6" s="480"/>
      <c r="CW6" s="481"/>
      <c r="CX6" s="482"/>
      <c r="CY6" s="483"/>
      <c r="CZ6" s="484"/>
      <c r="DA6" s="484"/>
      <c r="DC6" s="485"/>
      <c r="DD6" s="486"/>
      <c r="DE6" s="1043"/>
      <c r="DF6" s="1043"/>
      <c r="DG6" s="1043"/>
      <c r="DH6" s="464"/>
      <c r="DZ6" s="379"/>
      <c r="EA6" s="347"/>
      <c r="EB6" s="379"/>
      <c r="EZ6" s="347"/>
    </row>
    <row r="7" spans="1:158" ht="16.5" customHeight="1">
      <c r="A7" s="380"/>
      <c r="B7" s="380"/>
      <c r="C7" s="1047" t="s">
        <v>609</v>
      </c>
      <c r="D7" s="1048"/>
      <c r="E7" s="1024"/>
      <c r="F7" s="1051"/>
      <c r="G7" s="1051"/>
      <c r="H7" s="1051"/>
      <c r="I7" s="1051"/>
      <c r="J7" s="1051"/>
      <c r="K7" s="1051"/>
      <c r="L7" s="1051"/>
      <c r="M7" s="1051"/>
      <c r="N7" s="1025"/>
      <c r="Q7" s="1053" t="s">
        <v>610</v>
      </c>
      <c r="R7" s="1054"/>
      <c r="S7" s="1057"/>
      <c r="T7" s="1057"/>
      <c r="U7" s="1057"/>
      <c r="V7" s="1057"/>
      <c r="W7" s="1057"/>
      <c r="X7" s="1057"/>
      <c r="Y7" s="1057"/>
      <c r="Z7" s="1057"/>
      <c r="AA7" s="1057"/>
      <c r="AB7" s="1058"/>
      <c r="AD7" s="1059" t="s">
        <v>611</v>
      </c>
      <c r="AE7" s="1054"/>
      <c r="AF7" s="1057"/>
      <c r="AG7" s="1057"/>
      <c r="AH7" s="1057"/>
      <c r="AI7" s="1057"/>
      <c r="AJ7" s="1057"/>
      <c r="AK7" s="1058"/>
      <c r="AM7" s="985"/>
      <c r="AN7" s="986"/>
      <c r="AO7" s="986"/>
      <c r="AP7" s="986"/>
      <c r="AQ7" s="986"/>
      <c r="AR7" s="986"/>
      <c r="AS7" s="986"/>
      <c r="AT7" s="986"/>
      <c r="AU7" s="986"/>
      <c r="AV7" s="986"/>
      <c r="AW7" s="986"/>
      <c r="AX7" s="987"/>
      <c r="CB7" s="379"/>
      <c r="CC7" s="476"/>
      <c r="CD7" s="379"/>
      <c r="CN7" s="1062"/>
      <c r="CO7" s="1063"/>
      <c r="CP7" s="487"/>
      <c r="CQ7" s="488"/>
      <c r="CR7" s="477"/>
      <c r="CT7" s="478"/>
      <c r="CU7" s="479"/>
      <c r="CV7" s="480"/>
      <c r="CW7" s="481"/>
      <c r="CX7" s="482"/>
      <c r="CY7" s="483"/>
      <c r="CZ7" s="484"/>
      <c r="DA7" s="484"/>
      <c r="DC7" s="485"/>
      <c r="DD7" s="486"/>
      <c r="DE7" s="1043"/>
      <c r="DF7" s="1043"/>
      <c r="DG7" s="1043"/>
      <c r="DH7" s="464"/>
      <c r="DZ7" s="379"/>
      <c r="EA7" s="347"/>
      <c r="EB7" s="379"/>
      <c r="EZ7" s="347"/>
    </row>
    <row r="8" spans="1:158" ht="16.5" customHeight="1" thickBot="1">
      <c r="A8" s="380"/>
      <c r="B8" s="380"/>
      <c r="C8" s="1049"/>
      <c r="D8" s="1050"/>
      <c r="E8" s="1026"/>
      <c r="F8" s="1052"/>
      <c r="G8" s="1052"/>
      <c r="H8" s="1052"/>
      <c r="I8" s="1052"/>
      <c r="J8" s="1052"/>
      <c r="K8" s="1052"/>
      <c r="L8" s="1052"/>
      <c r="M8" s="1052"/>
      <c r="N8" s="1027"/>
      <c r="Q8" s="1055"/>
      <c r="R8" s="1056"/>
      <c r="S8" s="1002"/>
      <c r="T8" s="1002"/>
      <c r="U8" s="1002"/>
      <c r="V8" s="1002"/>
      <c r="W8" s="1002"/>
      <c r="X8" s="1002"/>
      <c r="Y8" s="1002"/>
      <c r="Z8" s="1002"/>
      <c r="AA8" s="1002"/>
      <c r="AB8" s="1003"/>
      <c r="AD8" s="1055"/>
      <c r="AE8" s="1056"/>
      <c r="AF8" s="1002"/>
      <c r="AG8" s="1002"/>
      <c r="AH8" s="1002"/>
      <c r="AI8" s="1002"/>
      <c r="AJ8" s="1002"/>
      <c r="AK8" s="1003"/>
      <c r="AM8" s="985"/>
      <c r="AN8" s="986"/>
      <c r="AO8" s="986"/>
      <c r="AP8" s="986"/>
      <c r="AQ8" s="986"/>
      <c r="AR8" s="986"/>
      <c r="AS8" s="986"/>
      <c r="AT8" s="986"/>
      <c r="AU8" s="986"/>
      <c r="AV8" s="986"/>
      <c r="AW8" s="986"/>
      <c r="AX8" s="987"/>
      <c r="CB8" s="379"/>
      <c r="CC8" s="476"/>
      <c r="CD8" s="379"/>
      <c r="CN8" s="1062"/>
      <c r="CO8" s="1063"/>
      <c r="CP8" s="487"/>
      <c r="CQ8" s="488"/>
      <c r="CR8" s="477"/>
      <c r="CT8" s="478"/>
      <c r="CU8" s="479"/>
      <c r="CV8" s="480"/>
      <c r="CW8" s="481"/>
      <c r="CX8" s="482"/>
      <c r="CY8" s="483"/>
      <c r="CZ8" s="484"/>
      <c r="DA8" s="484"/>
      <c r="DC8" s="485"/>
      <c r="DD8" s="486"/>
      <c r="DE8" s="1043"/>
      <c r="DF8" s="1043"/>
      <c r="DG8" s="1043"/>
      <c r="DH8" s="464"/>
      <c r="DZ8" s="379"/>
      <c r="EA8" s="347"/>
      <c r="EB8" s="379"/>
      <c r="EZ8" s="347"/>
    </row>
    <row r="9" spans="1:158" ht="16.5" customHeight="1">
      <c r="A9" s="380"/>
      <c r="B9" s="380"/>
      <c r="C9" s="988" t="s">
        <v>612</v>
      </c>
      <c r="D9" s="989"/>
      <c r="E9" s="990" t="s">
        <v>613</v>
      </c>
      <c r="F9" s="991"/>
      <c r="G9" s="489"/>
      <c r="H9" s="490" t="s">
        <v>614</v>
      </c>
      <c r="I9" s="992"/>
      <c r="J9" s="992"/>
      <c r="K9" s="490" t="s">
        <v>615</v>
      </c>
      <c r="L9" s="993"/>
      <c r="M9" s="993"/>
      <c r="N9" s="491" t="s">
        <v>616</v>
      </c>
      <c r="Q9" s="994" t="s">
        <v>617</v>
      </c>
      <c r="R9" s="995"/>
      <c r="S9" s="998"/>
      <c r="T9" s="998"/>
      <c r="U9" s="998"/>
      <c r="V9" s="998"/>
      <c r="W9" s="998"/>
      <c r="X9" s="998"/>
      <c r="Y9" s="998"/>
      <c r="Z9" s="998"/>
      <c r="AA9" s="998"/>
      <c r="AB9" s="999"/>
      <c r="AD9" s="994" t="s">
        <v>221</v>
      </c>
      <c r="AE9" s="995"/>
      <c r="AF9" s="1002"/>
      <c r="AG9" s="1002"/>
      <c r="AH9" s="1002"/>
      <c r="AI9" s="1002"/>
      <c r="AJ9" s="1002"/>
      <c r="AK9" s="1003"/>
      <c r="AM9" s="985"/>
      <c r="AN9" s="986"/>
      <c r="AO9" s="986"/>
      <c r="AP9" s="986"/>
      <c r="AQ9" s="986"/>
      <c r="AR9" s="986"/>
      <c r="AS9" s="986"/>
      <c r="AT9" s="986"/>
      <c r="AU9" s="986"/>
      <c r="AV9" s="986"/>
      <c r="AW9" s="986"/>
      <c r="AX9" s="987"/>
      <c r="CB9" s="379"/>
      <c r="CC9" s="476"/>
      <c r="CD9" s="379"/>
      <c r="CN9" s="1062"/>
      <c r="CO9" s="1063"/>
      <c r="CP9" s="487"/>
      <c r="CQ9" s="488"/>
      <c r="CR9" s="477"/>
      <c r="CT9" s="478"/>
      <c r="CU9" s="479"/>
      <c r="CV9" s="480"/>
      <c r="CW9" s="481"/>
      <c r="CX9" s="482"/>
      <c r="CY9" s="483"/>
      <c r="CZ9" s="484"/>
      <c r="DA9" s="484"/>
      <c r="DC9" s="485"/>
      <c r="DD9" s="486"/>
      <c r="DE9" s="1043"/>
      <c r="DF9" s="1043"/>
      <c r="DG9" s="1043"/>
      <c r="DH9" s="464"/>
      <c r="DZ9" s="379"/>
      <c r="EA9" s="347"/>
      <c r="EB9" s="379"/>
      <c r="EZ9" s="347"/>
    </row>
    <row r="10" spans="1:158" ht="16.5" customHeight="1" thickBot="1">
      <c r="A10" s="380"/>
      <c r="C10" s="1006" t="s">
        <v>618</v>
      </c>
      <c r="D10" s="1007"/>
      <c r="E10" s="1008" t="s">
        <v>613</v>
      </c>
      <c r="F10" s="1009"/>
      <c r="G10" s="492"/>
      <c r="H10" s="493" t="s">
        <v>614</v>
      </c>
      <c r="I10" s="1010"/>
      <c r="J10" s="1010"/>
      <c r="K10" s="493" t="s">
        <v>615</v>
      </c>
      <c r="L10" s="1011"/>
      <c r="M10" s="1011"/>
      <c r="N10" s="494" t="s">
        <v>616</v>
      </c>
      <c r="Q10" s="996"/>
      <c r="R10" s="997"/>
      <c r="S10" s="1000"/>
      <c r="T10" s="1000"/>
      <c r="U10" s="1000"/>
      <c r="V10" s="1000"/>
      <c r="W10" s="1000"/>
      <c r="X10" s="1000"/>
      <c r="Y10" s="1000"/>
      <c r="Z10" s="1000"/>
      <c r="AA10" s="1000"/>
      <c r="AB10" s="1001"/>
      <c r="AD10" s="996"/>
      <c r="AE10" s="997"/>
      <c r="AF10" s="1004"/>
      <c r="AG10" s="1004"/>
      <c r="AH10" s="1004"/>
      <c r="AI10" s="1004"/>
      <c r="AJ10" s="1004"/>
      <c r="AK10" s="1005"/>
      <c r="AM10" s="1012"/>
      <c r="AN10" s="1013"/>
      <c r="AO10" s="1013"/>
      <c r="AP10" s="1013"/>
      <c r="AQ10" s="1013"/>
      <c r="AR10" s="1013"/>
      <c r="AS10" s="1013"/>
      <c r="AT10" s="1013"/>
      <c r="AU10" s="1013"/>
      <c r="AV10" s="1013"/>
      <c r="AW10" s="1013"/>
      <c r="AX10" s="1014"/>
      <c r="CB10" s="379"/>
      <c r="CC10" s="476"/>
      <c r="CD10" s="379"/>
      <c r="CN10" s="1062"/>
      <c r="CO10" s="1063"/>
      <c r="CP10" s="487"/>
      <c r="CQ10" s="488"/>
      <c r="CR10" s="477"/>
      <c r="CT10" s="478"/>
      <c r="CU10" s="479"/>
      <c r="CV10" s="480"/>
      <c r="CW10" s="481"/>
      <c r="CX10" s="482"/>
      <c r="CY10" s="483"/>
      <c r="CZ10" s="484"/>
      <c r="DA10" s="484"/>
      <c r="DC10" s="485"/>
      <c r="DD10" s="486"/>
      <c r="DE10" s="1043"/>
      <c r="DF10" s="1043"/>
      <c r="DG10" s="1043"/>
      <c r="DH10" s="464"/>
      <c r="DZ10" s="379"/>
      <c r="EA10" s="347"/>
      <c r="EB10" s="379"/>
      <c r="EZ10" s="347"/>
    </row>
    <row r="11" spans="1:158" ht="16.5" customHeight="1" thickBot="1">
      <c r="A11" s="380"/>
      <c r="B11" s="495"/>
      <c r="C11" s="496"/>
      <c r="CB11" s="379"/>
      <c r="CC11" s="476"/>
      <c r="CD11" s="379"/>
      <c r="CN11" s="1062"/>
      <c r="CO11" s="1063"/>
      <c r="CP11" s="487"/>
      <c r="CQ11" s="488"/>
      <c r="CR11" s="477"/>
      <c r="CT11" s="478"/>
      <c r="CU11" s="479"/>
      <c r="CV11" s="480"/>
      <c r="CW11" s="481"/>
      <c r="CX11" s="482"/>
      <c r="CY11" s="483"/>
      <c r="CZ11" s="484"/>
      <c r="DA11" s="484"/>
      <c r="DC11" s="485"/>
      <c r="DD11" s="486"/>
      <c r="DE11" s="1043"/>
      <c r="DF11" s="1043"/>
      <c r="DG11" s="1043"/>
      <c r="DH11" s="464"/>
      <c r="DZ11" s="379"/>
      <c r="EA11" s="347"/>
      <c r="EB11" s="379"/>
      <c r="EZ11" s="347"/>
    </row>
    <row r="12" spans="1:158" ht="16.5" customHeight="1">
      <c r="A12" s="380"/>
      <c r="B12" s="974" t="s">
        <v>619</v>
      </c>
      <c r="C12" s="976" t="s">
        <v>620</v>
      </c>
      <c r="D12" s="977"/>
      <c r="E12" s="966" t="s">
        <v>621</v>
      </c>
      <c r="F12" s="978"/>
      <c r="G12" s="979" t="s">
        <v>622</v>
      </c>
      <c r="H12" s="980"/>
      <c r="I12" s="980"/>
      <c r="J12" s="980"/>
      <c r="K12" s="981" t="s">
        <v>623</v>
      </c>
      <c r="L12" s="982"/>
      <c r="M12" s="497" t="s">
        <v>624</v>
      </c>
      <c r="N12" s="965" t="s">
        <v>625</v>
      </c>
      <c r="O12" s="966"/>
      <c r="P12" s="966"/>
      <c r="Q12" s="967"/>
      <c r="R12" s="965" t="s">
        <v>335</v>
      </c>
      <c r="S12" s="966"/>
      <c r="T12" s="966"/>
      <c r="U12" s="967"/>
      <c r="V12" s="965" t="s">
        <v>335</v>
      </c>
      <c r="W12" s="966"/>
      <c r="X12" s="966"/>
      <c r="Y12" s="967"/>
      <c r="Z12" s="965" t="s">
        <v>335</v>
      </c>
      <c r="AA12" s="966"/>
      <c r="AB12" s="966"/>
      <c r="AC12" s="967"/>
      <c r="AD12" s="966" t="s">
        <v>625</v>
      </c>
      <c r="AE12" s="966"/>
      <c r="AF12" s="966"/>
      <c r="AG12" s="966"/>
      <c r="AH12" s="965" t="s">
        <v>626</v>
      </c>
      <c r="AI12" s="966"/>
      <c r="AJ12" s="967"/>
      <c r="AK12" s="966" t="s">
        <v>627</v>
      </c>
      <c r="AL12" s="966"/>
      <c r="AM12" s="965" t="s">
        <v>628</v>
      </c>
      <c r="AN12" s="966"/>
      <c r="AO12" s="967"/>
      <c r="AP12" s="966" t="s">
        <v>629</v>
      </c>
      <c r="AQ12" s="967"/>
      <c r="AR12" s="1015" t="s">
        <v>630</v>
      </c>
      <c r="AS12" s="1015"/>
      <c r="AT12" s="1015" t="s">
        <v>631</v>
      </c>
      <c r="AU12" s="1015"/>
      <c r="AV12" s="1017"/>
      <c r="AW12" s="1019" t="s">
        <v>710</v>
      </c>
      <c r="AX12" s="1020"/>
      <c r="CB12" s="379"/>
      <c r="CC12" s="476"/>
      <c r="CD12" s="379"/>
      <c r="CN12" s="1062"/>
      <c r="CO12" s="1063"/>
      <c r="CP12" s="1077" t="s">
        <v>339</v>
      </c>
      <c r="CQ12" s="983" t="s">
        <v>504</v>
      </c>
      <c r="CR12" s="477" t="s">
        <v>125</v>
      </c>
      <c r="CS12" s="498"/>
      <c r="CT12" s="478"/>
      <c r="CU12" s="479"/>
      <c r="CV12" s="480"/>
      <c r="CW12" s="481"/>
      <c r="CX12" s="499" t="s">
        <v>632</v>
      </c>
      <c r="CY12" s="500" t="s">
        <v>632</v>
      </c>
      <c r="CZ12" s="477" t="s">
        <v>125</v>
      </c>
      <c r="DA12" s="484" t="s">
        <v>633</v>
      </c>
      <c r="DC12" s="501"/>
      <c r="DD12" s="480"/>
      <c r="DE12" s="1043"/>
      <c r="DF12" s="1043"/>
      <c r="DG12" s="1043"/>
      <c r="DH12" s="464"/>
      <c r="DI12" s="502"/>
      <c r="DJ12" s="503" t="s">
        <v>634</v>
      </c>
      <c r="DK12" s="503" t="s">
        <v>635</v>
      </c>
      <c r="DL12" s="503" t="s">
        <v>636</v>
      </c>
      <c r="DM12" s="503" t="s">
        <v>637</v>
      </c>
      <c r="DN12" s="503" t="s">
        <v>332</v>
      </c>
      <c r="DO12" s="503" t="s">
        <v>336</v>
      </c>
      <c r="DP12" s="503" t="s">
        <v>638</v>
      </c>
      <c r="DQ12" s="503" t="s">
        <v>639</v>
      </c>
      <c r="DR12" s="503" t="s">
        <v>641</v>
      </c>
      <c r="DS12" s="503" t="s">
        <v>336</v>
      </c>
      <c r="DT12" s="503" t="s">
        <v>642</v>
      </c>
      <c r="DU12" s="503" t="s">
        <v>643</v>
      </c>
      <c r="DV12" s="503" t="s">
        <v>644</v>
      </c>
      <c r="DW12" s="503" t="s">
        <v>639</v>
      </c>
      <c r="DZ12" s="379"/>
      <c r="EA12" s="347"/>
      <c r="EB12" s="379"/>
      <c r="EZ12" s="347"/>
    </row>
    <row r="13" spans="1:158" ht="16.5" customHeight="1" thickBot="1">
      <c r="B13" s="975"/>
      <c r="C13" s="620" t="s">
        <v>645</v>
      </c>
      <c r="D13" s="621" t="s">
        <v>333</v>
      </c>
      <c r="E13" s="957" t="s">
        <v>711</v>
      </c>
      <c r="F13" s="958"/>
      <c r="G13" s="959" t="s">
        <v>646</v>
      </c>
      <c r="H13" s="960"/>
      <c r="I13" s="504" t="s">
        <v>647</v>
      </c>
      <c r="J13" s="505" t="s">
        <v>648</v>
      </c>
      <c r="K13" s="506" t="s">
        <v>649</v>
      </c>
      <c r="L13" s="507" t="s">
        <v>650</v>
      </c>
      <c r="M13" s="508" t="s">
        <v>651</v>
      </c>
      <c r="N13" s="968"/>
      <c r="O13" s="969"/>
      <c r="P13" s="969"/>
      <c r="Q13" s="970"/>
      <c r="R13" s="968"/>
      <c r="S13" s="969"/>
      <c r="T13" s="969"/>
      <c r="U13" s="970"/>
      <c r="V13" s="968"/>
      <c r="W13" s="969"/>
      <c r="X13" s="969"/>
      <c r="Y13" s="970"/>
      <c r="Z13" s="968"/>
      <c r="AA13" s="969"/>
      <c r="AB13" s="969"/>
      <c r="AC13" s="970"/>
      <c r="AD13" s="969"/>
      <c r="AE13" s="969"/>
      <c r="AF13" s="969"/>
      <c r="AG13" s="969"/>
      <c r="AH13" s="968" t="s">
        <v>652</v>
      </c>
      <c r="AI13" s="969"/>
      <c r="AJ13" s="970"/>
      <c r="AK13" s="969"/>
      <c r="AL13" s="969"/>
      <c r="AM13" s="968"/>
      <c r="AN13" s="969"/>
      <c r="AO13" s="970"/>
      <c r="AP13" s="969" t="s">
        <v>653</v>
      </c>
      <c r="AQ13" s="970"/>
      <c r="AR13" s="1016"/>
      <c r="AS13" s="1016"/>
      <c r="AT13" s="1016"/>
      <c r="AU13" s="1016"/>
      <c r="AV13" s="1018"/>
      <c r="AW13" s="1021"/>
      <c r="AX13" s="1022"/>
      <c r="CB13" s="379"/>
      <c r="CC13" s="476"/>
      <c r="CD13" s="379"/>
      <c r="CF13" s="379"/>
      <c r="CL13" s="461"/>
      <c r="CN13" s="1064"/>
      <c r="CO13" s="1065"/>
      <c r="CP13" s="1078"/>
      <c r="CQ13" s="984"/>
      <c r="CR13" s="509" t="s">
        <v>654</v>
      </c>
      <c r="CS13" s="498"/>
      <c r="CT13" s="510"/>
      <c r="CU13" s="511"/>
      <c r="CV13" s="512" t="s">
        <v>339</v>
      </c>
      <c r="CW13" s="513" t="s">
        <v>504</v>
      </c>
      <c r="CX13" s="514"/>
      <c r="CY13" s="515"/>
      <c r="CZ13" s="509"/>
      <c r="DA13" s="516" t="s">
        <v>654</v>
      </c>
      <c r="DB13" s="498"/>
      <c r="DC13" s="517"/>
      <c r="DD13" s="512" t="s">
        <v>655</v>
      </c>
      <c r="DE13" s="1044"/>
      <c r="DF13" s="1044"/>
      <c r="DG13" s="1044"/>
      <c r="DH13" s="464"/>
      <c r="DI13" s="518"/>
      <c r="DJ13" s="519"/>
      <c r="DK13" s="519"/>
      <c r="DL13" s="519"/>
      <c r="DM13" s="519"/>
      <c r="DN13" s="520"/>
      <c r="DO13" s="520"/>
      <c r="DP13" s="520"/>
      <c r="DQ13" s="520" t="s">
        <v>656</v>
      </c>
      <c r="DR13" s="519"/>
      <c r="DS13" s="519"/>
      <c r="DT13" s="519"/>
      <c r="DU13" s="519"/>
      <c r="DV13" s="519"/>
      <c r="DW13" s="520" t="s">
        <v>504</v>
      </c>
      <c r="DZ13" s="379"/>
      <c r="EA13" s="347"/>
      <c r="EB13" s="379"/>
      <c r="EZ13" s="347"/>
    </row>
    <row r="14" spans="1:158" ht="16.5" customHeight="1" thickTop="1" thickBot="1">
      <c r="B14" s="971">
        <v>1</v>
      </c>
      <c r="C14" s="933"/>
      <c r="D14" s="936"/>
      <c r="E14" s="939"/>
      <c r="F14" s="940"/>
      <c r="G14" s="945" t="s">
        <v>657</v>
      </c>
      <c r="H14" s="946"/>
      <c r="I14" s="521"/>
      <c r="J14" s="522"/>
      <c r="K14" s="523"/>
      <c r="L14" s="524"/>
      <c r="M14" s="947" t="s">
        <v>658</v>
      </c>
      <c r="N14" s="525"/>
      <c r="O14" s="923" t="str">
        <f>IF(N14="","",VLOOKUP(N14,'実績算出　 (6コース) '!$DN:$DQ,3,FALSE))</f>
        <v/>
      </c>
      <c r="P14" s="924"/>
      <c r="Q14" s="925"/>
      <c r="R14" s="525"/>
      <c r="S14" s="923" t="str">
        <f>IF(R14="","",VLOOKUP(R14,'実績算出　 (6コース) '!$DN:$DQ,3,FALSE))</f>
        <v/>
      </c>
      <c r="T14" s="924"/>
      <c r="U14" s="925"/>
      <c r="V14" s="525"/>
      <c r="W14" s="923" t="str">
        <f>IF(V14="","",VLOOKUP(V14,'実績算出　 (6コース) '!$DN:$DQ,3,FALSE))</f>
        <v/>
      </c>
      <c r="X14" s="924"/>
      <c r="Y14" s="925"/>
      <c r="Z14" s="525"/>
      <c r="AA14" s="923" t="str">
        <f>IF(Z14="","",VLOOKUP(Z14,'実績算出　 (6コース) '!$DN:$DQ,3,FALSE))</f>
        <v/>
      </c>
      <c r="AB14" s="924"/>
      <c r="AC14" s="925"/>
      <c r="AD14" s="525"/>
      <c r="AE14" s="923" t="str">
        <f>IF(AD14="","",VLOOKUP(AD14,'実績算出　 (6コース) '!$DN:$DQ,3,FALSE))</f>
        <v/>
      </c>
      <c r="AF14" s="924"/>
      <c r="AG14" s="924"/>
      <c r="AH14" s="956" t="s">
        <v>340</v>
      </c>
      <c r="AI14" s="839">
        <f>DA14+CR14</f>
        <v>0</v>
      </c>
      <c r="AJ14" s="823"/>
      <c r="AK14" s="893"/>
      <c r="AL14" s="894"/>
      <c r="AM14" s="826">
        <f>(AI14*AK14)</f>
        <v>0</v>
      </c>
      <c r="AN14" s="826"/>
      <c r="AO14" s="897"/>
      <c r="AP14" s="900">
        <f>SUM('実績算出　 (6コース) '!J14:J19)*AK18</f>
        <v>0</v>
      </c>
      <c r="AQ14" s="901"/>
      <c r="AR14" s="962"/>
      <c r="AS14" s="963"/>
      <c r="AT14" s="963"/>
      <c r="AU14" s="963"/>
      <c r="AV14" s="964"/>
      <c r="AW14" s="909" t="s">
        <v>712</v>
      </c>
      <c r="AX14" s="910"/>
      <c r="CB14" s="379"/>
      <c r="CC14" s="476"/>
      <c r="CD14" s="379"/>
      <c r="CE14" s="379"/>
      <c r="CF14" s="379"/>
      <c r="CH14" s="526" t="s">
        <v>659</v>
      </c>
      <c r="CN14" s="527">
        <v>1</v>
      </c>
      <c r="CO14" s="528" t="s">
        <v>660</v>
      </c>
      <c r="CP14" s="529">
        <f>SUMIF(CH16:CL16,"対馬市",CH17:CL17)*'実績算出　 (6コース) '!AK14</f>
        <v>0</v>
      </c>
      <c r="CQ14" s="530">
        <f>SUMIF(CH16:CL16,"対馬市",CH18:CL18)*'実績算出　 (6コース) '!AK16</f>
        <v>0</v>
      </c>
      <c r="CR14" s="531">
        <f>SUM('実績算出　 (6コース) '!N19:AG19)</f>
        <v>0</v>
      </c>
      <c r="CS14" s="458"/>
      <c r="CT14" s="532" t="s">
        <v>603</v>
      </c>
      <c r="CU14" s="533" t="s">
        <v>660</v>
      </c>
      <c r="CV14" s="534" t="str">
        <f>IF('実績算出　 (6コース) '!I14="","0",DA14/CT15)</f>
        <v>0</v>
      </c>
      <c r="CW14" s="535" t="str">
        <f>IF('実績算出　 (6コース) '!I14="","0",DA15/CT15)</f>
        <v>0</v>
      </c>
      <c r="CX14" s="536">
        <f>CV14*'実績算出　 (6コース) '!AK14</f>
        <v>0</v>
      </c>
      <c r="CY14" s="537">
        <f>CW14*'実績算出　 (6コース) '!AK16</f>
        <v>0</v>
      </c>
      <c r="CZ14" s="538">
        <f t="shared" ref="CZ14:CZ49" si="0">CX14+CY14</f>
        <v>0</v>
      </c>
      <c r="DA14" s="531">
        <f>SUM('実績算出　 (6コース) '!N16:AG16)</f>
        <v>0</v>
      </c>
      <c r="DC14" s="539" t="s">
        <v>660</v>
      </c>
      <c r="DD14" s="534" t="str">
        <f>IF(('実績算出　 (6コース) '!J14)="","0",('実績算出　 (6コース) '!AK14+'実績算出　 (6コース) '!AK16)*'実績算出　 (6コース) '!J14*1000)</f>
        <v>0</v>
      </c>
      <c r="DE14" s="534">
        <f>COUNTA('実績算出　 (6コース) '!I14)*('実績算出　 (6コース) '!AK14+'実績算出　 (6コース) '!AK16)</f>
        <v>0</v>
      </c>
      <c r="DF14" s="534">
        <f>COUNTA('実績算出　 (6コース) '!K14)*('実績算出　 (6コース) '!AK14+'実績算出　 (6コース) '!AK16)</f>
        <v>0</v>
      </c>
      <c r="DG14" s="534">
        <f>COUNTA('実績算出　 (6コース) '!L14)*('実績算出　 (6コース) '!AK14+'実績算出　 (6コース) '!AK16)</f>
        <v>0</v>
      </c>
      <c r="DH14" s="464"/>
      <c r="DI14" s="379"/>
      <c r="DJ14" s="379"/>
      <c r="DK14" s="476"/>
      <c r="DL14" s="459"/>
      <c r="DM14" s="379"/>
      <c r="DN14" s="476"/>
      <c r="DO14" s="476"/>
      <c r="DP14" s="476"/>
      <c r="DQ14" s="540"/>
      <c r="DR14" s="476"/>
      <c r="DS14" s="476"/>
      <c r="DT14" s="476"/>
      <c r="DU14" s="476"/>
      <c r="DV14" s="476"/>
      <c r="DZ14" s="379"/>
      <c r="EA14" s="347"/>
      <c r="EB14" s="379"/>
      <c r="EZ14" s="347"/>
    </row>
    <row r="15" spans="1:158" ht="16.5" customHeight="1">
      <c r="B15" s="972"/>
      <c r="C15" s="934"/>
      <c r="D15" s="937"/>
      <c r="E15" s="941"/>
      <c r="F15" s="942"/>
      <c r="G15" s="862" t="s">
        <v>661</v>
      </c>
      <c r="H15" s="863"/>
      <c r="I15" s="541"/>
      <c r="J15" s="542"/>
      <c r="K15" s="543"/>
      <c r="L15" s="544"/>
      <c r="M15" s="948"/>
      <c r="N15" s="890" t="str">
        <f>IF(N14="","",VLOOKUP(N14,'実績算出　 (6コース) '!$DN:$DQ,2,FALSE))</f>
        <v/>
      </c>
      <c r="O15" s="891"/>
      <c r="P15" s="891"/>
      <c r="Q15" s="892"/>
      <c r="R15" s="890" t="str">
        <f>IF(R14="","",VLOOKUP(R14,$DN:$DQ,2,FALSE))</f>
        <v/>
      </c>
      <c r="S15" s="891"/>
      <c r="T15" s="891"/>
      <c r="U15" s="892"/>
      <c r="V15" s="890" t="str">
        <f>IF(V14="","",VLOOKUP(V14,'実績算出　 (6コース) '!$DN:$DQ,2,FALSE))</f>
        <v/>
      </c>
      <c r="W15" s="891"/>
      <c r="X15" s="891"/>
      <c r="Y15" s="892"/>
      <c r="Z15" s="890" t="str">
        <f>IF(Z14="","",VLOOKUP(Z14,'実績算出　 (6コース) '!$DN:$DQ,2,FALSE))</f>
        <v/>
      </c>
      <c r="AA15" s="891"/>
      <c r="AB15" s="891"/>
      <c r="AC15" s="892"/>
      <c r="AD15" s="890" t="str">
        <f>IF(AD14="","",VLOOKUP(AD14,'実績算出　 (6コース) '!$DN:$DQ,2,FALSE))</f>
        <v/>
      </c>
      <c r="AE15" s="891"/>
      <c r="AF15" s="891"/>
      <c r="AG15" s="891"/>
      <c r="AH15" s="927"/>
      <c r="AI15" s="928"/>
      <c r="AJ15" s="929"/>
      <c r="AK15" s="895"/>
      <c r="AL15" s="896"/>
      <c r="AM15" s="898"/>
      <c r="AN15" s="898"/>
      <c r="AO15" s="899"/>
      <c r="AP15" s="902"/>
      <c r="AQ15" s="903"/>
      <c r="AR15" s="911"/>
      <c r="AS15" s="912"/>
      <c r="AT15" s="912"/>
      <c r="AU15" s="912"/>
      <c r="AV15" s="961"/>
      <c r="AW15" s="845"/>
      <c r="AX15" s="846"/>
      <c r="CB15" s="379"/>
      <c r="CC15" s="476"/>
      <c r="CD15" s="379"/>
      <c r="CE15" s="379"/>
      <c r="CF15" s="379"/>
      <c r="CN15" s="545"/>
      <c r="CO15" s="546" t="s">
        <v>662</v>
      </c>
      <c r="CP15" s="547">
        <f>SUMIF(CH16:CL16,"壱岐市",CH17:CL17)*'実績算出　 (6コース) '!AK14</f>
        <v>0</v>
      </c>
      <c r="CQ15" s="548">
        <f>SUMIF(CH16:CL16,"壱岐市",CH18:CL18)*'実績算出　 (6コース) '!AK16</f>
        <v>0</v>
      </c>
      <c r="CR15" s="549">
        <f>CR14</f>
        <v>0</v>
      </c>
      <c r="CS15" s="550"/>
      <c r="CT15" s="876">
        <f>COUNTA('実績算出　 (6コース) '!I14:I19)</f>
        <v>0</v>
      </c>
      <c r="CU15" s="551" t="s">
        <v>662</v>
      </c>
      <c r="CV15" s="552" t="str">
        <f>IF('実績算出　 (6コース) '!I15="","0",DA14/CT15)</f>
        <v>0</v>
      </c>
      <c r="CW15" s="553" t="str">
        <f>IF('実績算出　 (6コース) '!I15="","0",DA15/CT15)</f>
        <v>0</v>
      </c>
      <c r="CX15" s="554">
        <f>CV15*'実績算出　 (6コース) '!AK14</f>
        <v>0</v>
      </c>
      <c r="CY15" s="555">
        <f>CW15*'実績算出　 (6コース) '!AK16</f>
        <v>0</v>
      </c>
      <c r="CZ15" s="556">
        <f t="shared" si="0"/>
        <v>0</v>
      </c>
      <c r="DA15" s="549">
        <f>CL51</f>
        <v>0</v>
      </c>
      <c r="DC15" s="557" t="s">
        <v>662</v>
      </c>
      <c r="DD15" s="552" t="str">
        <f>IF(('実績算出　 (6コース) '!J15)="","0",('実績算出　 (6コース) '!AK14+'実績算出　 (6コース) '!AK16)*'実績算出　 (6コース) '!J15*1000)</f>
        <v>0</v>
      </c>
      <c r="DE15" s="552">
        <f>COUNTA('実績算出　 (6コース) '!I15)*('実績算出　 (6コース) '!AK14+'実績算出　 (6コース) '!AK16)</f>
        <v>0</v>
      </c>
      <c r="DF15" s="552">
        <f>COUNTA('実績算出　 (6コース) '!K15)*('実績算出　 (6コース) '!AK14+'実績算出　 (6コース) '!AK16)</f>
        <v>0</v>
      </c>
      <c r="DG15" s="552">
        <f>COUNTA('実績算出　 (6コース) '!L15)*('実績算出　 (6コース) '!AK14+'実績算出　 (6コース) '!AK16)</f>
        <v>0</v>
      </c>
      <c r="DH15" s="464"/>
      <c r="DI15" s="347" t="s">
        <v>598</v>
      </c>
      <c r="DJ15" s="476" t="s">
        <v>663</v>
      </c>
      <c r="DK15" s="558" t="s">
        <v>664</v>
      </c>
      <c r="DL15" s="476">
        <v>1</v>
      </c>
      <c r="DM15" s="464" t="s">
        <v>665</v>
      </c>
      <c r="DN15" s="476">
        <v>1</v>
      </c>
      <c r="DO15" s="476" t="s">
        <v>345</v>
      </c>
      <c r="DP15" s="476" t="s">
        <v>348</v>
      </c>
      <c r="DQ15" s="474">
        <v>900</v>
      </c>
      <c r="DR15" s="476" t="s">
        <v>308</v>
      </c>
      <c r="DS15" s="476" t="s">
        <v>666</v>
      </c>
      <c r="DT15" s="476" t="s">
        <v>667</v>
      </c>
      <c r="DU15" s="476">
        <v>4300</v>
      </c>
      <c r="DV15" s="476" t="s">
        <v>665</v>
      </c>
      <c r="DW15" s="347">
        <v>450</v>
      </c>
      <c r="DX15" s="347" t="s">
        <v>668</v>
      </c>
      <c r="DZ15" s="476">
        <v>1</v>
      </c>
      <c r="EA15" s="476" t="s">
        <v>345</v>
      </c>
      <c r="EB15" s="476" t="s">
        <v>348</v>
      </c>
      <c r="EC15" s="559">
        <v>900</v>
      </c>
      <c r="EZ15" s="347"/>
    </row>
    <row r="16" spans="1:158" ht="16.5" customHeight="1" thickBot="1">
      <c r="B16" s="972"/>
      <c r="C16" s="935"/>
      <c r="D16" s="938"/>
      <c r="E16" s="943"/>
      <c r="F16" s="944"/>
      <c r="G16" s="862" t="s">
        <v>121</v>
      </c>
      <c r="H16" s="863"/>
      <c r="I16" s="541"/>
      <c r="J16" s="542"/>
      <c r="K16" s="543"/>
      <c r="L16" s="560"/>
      <c r="M16" s="949"/>
      <c r="N16" s="878" t="str">
        <f>IF(N14="","",VLOOKUP(N14,'実績算出　 (6コース) '!$DN:$DQ,4,FALSE))</f>
        <v/>
      </c>
      <c r="O16" s="879"/>
      <c r="P16" s="879"/>
      <c r="Q16" s="880"/>
      <c r="R16" s="878" t="str">
        <f>IF(R14="","",VLOOKUP(R14,'実績算出　 (6コース) '!$DN:$DQ,4,FALSE))</f>
        <v/>
      </c>
      <c r="S16" s="879"/>
      <c r="T16" s="879"/>
      <c r="U16" s="880"/>
      <c r="V16" s="881" t="str">
        <f>IF(V14="","",VLOOKUP(V14,'実績算出　 (6コース) '!$DN:$DQ,4,FALSE))</f>
        <v/>
      </c>
      <c r="W16" s="879"/>
      <c r="X16" s="879"/>
      <c r="Y16" s="880"/>
      <c r="Z16" s="878" t="str">
        <f>IF(Z14="","",VLOOKUP(Z14,'実績算出　 (6コース) '!$DN:$DQ,4,FALSE))</f>
        <v/>
      </c>
      <c r="AA16" s="879"/>
      <c r="AB16" s="879"/>
      <c r="AC16" s="880"/>
      <c r="AD16" s="878" t="str">
        <f>IF(AD14="","",VLOOKUP(AD14,'実績算出　 (6コース) '!$DN:$DQ,4,FALSE))</f>
        <v/>
      </c>
      <c r="AE16" s="879"/>
      <c r="AF16" s="879"/>
      <c r="AG16" s="879"/>
      <c r="AH16" s="882" t="s">
        <v>669</v>
      </c>
      <c r="AI16" s="884">
        <f>CR15+DA15</f>
        <v>0</v>
      </c>
      <c r="AJ16" s="885"/>
      <c r="AK16" s="886"/>
      <c r="AL16" s="887"/>
      <c r="AM16" s="898">
        <f>(AI16*AK16)</f>
        <v>0</v>
      </c>
      <c r="AN16" s="898"/>
      <c r="AO16" s="899"/>
      <c r="AP16" s="902"/>
      <c r="AQ16" s="903"/>
      <c r="AR16" s="913"/>
      <c r="AS16" s="914"/>
      <c r="AT16" s="914"/>
      <c r="AU16" s="914"/>
      <c r="AV16" s="917"/>
      <c r="AW16" s="919"/>
      <c r="AX16" s="920"/>
      <c r="CB16" s="379"/>
      <c r="CC16" s="476"/>
      <c r="CD16" s="379"/>
      <c r="CE16" s="379"/>
      <c r="CF16" s="379"/>
      <c r="CG16" s="561" t="s">
        <v>670</v>
      </c>
      <c r="CH16" s="562" t="e">
        <f>VLOOKUP('実績算出　 (6コース) '!N17,$DR:$DV,5,FALSE)</f>
        <v>#N/A</v>
      </c>
      <c r="CI16" s="562" t="e">
        <f>VLOOKUP('実績算出　 (6コース) '!R17,$DR:$DV,5,FALSE)</f>
        <v>#N/A</v>
      </c>
      <c r="CJ16" s="562" t="e">
        <f>VLOOKUP('実績算出　 (6コース) '!V17,$DR:$DV,5,FALSE)</f>
        <v>#N/A</v>
      </c>
      <c r="CK16" s="562" t="e">
        <f>VLOOKUP('実績算出　 (6コース) '!Z17,$DR:$DV,5,FALSE)</f>
        <v>#N/A</v>
      </c>
      <c r="CL16" s="562" t="e">
        <f>VLOOKUP('実績算出　 (6コース) '!AD17,$DR:$DV,5,FALSE)</f>
        <v>#N/A</v>
      </c>
      <c r="CN16" s="545"/>
      <c r="CO16" s="546" t="s">
        <v>121</v>
      </c>
      <c r="CP16" s="547">
        <f>SUMIF(CH16:CL16,"五島市",CH17:CL17)*'実績算出　 (6コース) '!AK14</f>
        <v>0</v>
      </c>
      <c r="CQ16" s="548">
        <f>SUMIF(CH16:CL16,"五島市",CH18:CL18)*'実績算出　 (6コース) '!AK16</f>
        <v>0</v>
      </c>
      <c r="CR16" s="484"/>
      <c r="CS16" s="550"/>
      <c r="CT16" s="877"/>
      <c r="CU16" s="551" t="s">
        <v>121</v>
      </c>
      <c r="CV16" s="552" t="str">
        <f>IF('実績算出　 (6コース) '!I16="","0",DA14/CT15)</f>
        <v>0</v>
      </c>
      <c r="CW16" s="553" t="str">
        <f>IF('実績算出　 (6コース) '!I16="","0",DA15/CT15)</f>
        <v>0</v>
      </c>
      <c r="CX16" s="554">
        <f>CV16*'実績算出　 (6コース) '!AK14</f>
        <v>0</v>
      </c>
      <c r="CY16" s="555">
        <f>CW16*'実績算出　 (6コース) '!AK16</f>
        <v>0</v>
      </c>
      <c r="CZ16" s="556">
        <f t="shared" si="0"/>
        <v>0</v>
      </c>
      <c r="DA16" s="563"/>
      <c r="DC16" s="557" t="s">
        <v>121</v>
      </c>
      <c r="DD16" s="552" t="str">
        <f>IF(('実績算出　 (6コース) '!J16)="","0",('実績算出　 (6コース) '!AK14+'実績算出　 (6コース) '!AK16)*'実績算出　 (6コース) '!J16*1000)</f>
        <v>0</v>
      </c>
      <c r="DE16" s="552">
        <f>COUNTA('実績算出　 (6コース) '!I16)*('実績算出　 (6コース) '!AK14+'実績算出　 (6コース) '!AK16)</f>
        <v>0</v>
      </c>
      <c r="DF16" s="552">
        <f>COUNTA('実績算出　 (6コース) '!K16)*('実績算出　 (6コース) '!AK14+'実績算出　 (6コース) '!AK16)</f>
        <v>0</v>
      </c>
      <c r="DG16" s="552">
        <f>COUNTA('実績算出　 (6コース) '!L16)*('実績算出　 (6コース) '!AK14+'実績算出　 (6コース) '!AK16)</f>
        <v>0</v>
      </c>
      <c r="DH16" s="464"/>
      <c r="DI16" s="251" t="s">
        <v>671</v>
      </c>
      <c r="DJ16" s="476" t="s">
        <v>672</v>
      </c>
      <c r="DK16" s="476"/>
      <c r="DL16" s="476">
        <v>2</v>
      </c>
      <c r="DM16" s="464" t="s">
        <v>673</v>
      </c>
      <c r="DN16" s="476">
        <v>2</v>
      </c>
      <c r="DO16" s="476" t="s">
        <v>347</v>
      </c>
      <c r="DP16" s="476" t="s">
        <v>348</v>
      </c>
      <c r="DQ16" s="474">
        <v>1300</v>
      </c>
      <c r="DR16" s="476" t="s">
        <v>674</v>
      </c>
      <c r="DS16" s="476" t="s">
        <v>675</v>
      </c>
      <c r="DT16" s="476" t="s">
        <v>667</v>
      </c>
      <c r="DU16" s="476">
        <v>2600</v>
      </c>
      <c r="DV16" s="476" t="s">
        <v>442</v>
      </c>
      <c r="DW16" s="347">
        <v>650</v>
      </c>
      <c r="DX16" s="347" t="s">
        <v>676</v>
      </c>
      <c r="DZ16" s="476">
        <v>2</v>
      </c>
      <c r="EA16" s="476" t="s">
        <v>347</v>
      </c>
      <c r="EB16" s="476" t="s">
        <v>348</v>
      </c>
      <c r="EC16" s="559">
        <v>1300</v>
      </c>
      <c r="EZ16" s="347"/>
    </row>
    <row r="17" spans="2:156" ht="16.5" customHeight="1" thickBot="1">
      <c r="B17" s="972"/>
      <c r="C17" s="864" t="s">
        <v>713</v>
      </c>
      <c r="D17" s="865"/>
      <c r="E17" s="866" t="s">
        <v>713</v>
      </c>
      <c r="F17" s="867"/>
      <c r="G17" s="862" t="s">
        <v>677</v>
      </c>
      <c r="H17" s="863"/>
      <c r="I17" s="541"/>
      <c r="J17" s="542"/>
      <c r="K17" s="543"/>
      <c r="L17" s="560"/>
      <c r="M17" s="868" t="s">
        <v>678</v>
      </c>
      <c r="N17" s="564"/>
      <c r="O17" s="849" t="str">
        <f>IF(N17="","",VLOOKUP(N17,'実績算出　 (6コース) '!$DR:$DU,3,FALSE))</f>
        <v/>
      </c>
      <c r="P17" s="850"/>
      <c r="Q17" s="851"/>
      <c r="R17" s="564"/>
      <c r="S17" s="849" t="str">
        <f>IF(R17="","",VLOOKUP(R17,'実績算出　 (6コース) '!$DR:$DU,3,FALSE))</f>
        <v/>
      </c>
      <c r="T17" s="850"/>
      <c r="U17" s="851"/>
      <c r="V17" s="565"/>
      <c r="W17" s="849" t="str">
        <f>IF(V17="","",VLOOKUP(V17,'実績算出　 (6コース) '!$DR:$DU,3,FALSE))</f>
        <v/>
      </c>
      <c r="X17" s="850"/>
      <c r="Y17" s="851"/>
      <c r="Z17" s="564"/>
      <c r="AA17" s="849" t="str">
        <f>IF(Z17="","",VLOOKUP(Z17,'実績算出　 (6コース) '!$DR:$DU,3,FALSE))</f>
        <v/>
      </c>
      <c r="AB17" s="850"/>
      <c r="AC17" s="851"/>
      <c r="AD17" s="564"/>
      <c r="AE17" s="849" t="str">
        <f>IF(AD17="","",VLOOKUP(AD17,'実績算出　 (6コース) '!$DR:$DU,3,FALSE))</f>
        <v/>
      </c>
      <c r="AF17" s="850"/>
      <c r="AG17" s="850"/>
      <c r="AH17" s="883"/>
      <c r="AI17" s="840"/>
      <c r="AJ17" s="825"/>
      <c r="AK17" s="888"/>
      <c r="AL17" s="889"/>
      <c r="AM17" s="921"/>
      <c r="AN17" s="921"/>
      <c r="AO17" s="922"/>
      <c r="AP17" s="902"/>
      <c r="AQ17" s="903"/>
      <c r="AR17" s="913"/>
      <c r="AS17" s="914"/>
      <c r="AT17" s="914"/>
      <c r="AU17" s="914"/>
      <c r="AV17" s="917"/>
      <c r="AW17" s="852" t="s">
        <v>714</v>
      </c>
      <c r="AX17" s="853"/>
      <c r="CB17" s="379"/>
      <c r="CC17" s="476"/>
      <c r="CD17" s="379"/>
      <c r="CE17" s="379"/>
      <c r="CF17" s="379"/>
      <c r="CG17" s="561" t="s">
        <v>679</v>
      </c>
      <c r="CH17" s="566" t="e">
        <f>VLOOKUP('実績算出　 (6コース) '!N17,$DR:$DV,4,FALSE)</f>
        <v>#N/A</v>
      </c>
      <c r="CI17" s="566" t="e">
        <f>VLOOKUP('実績算出　 (6コース) '!R17,$DR:$DV,4,FALSE)</f>
        <v>#N/A</v>
      </c>
      <c r="CJ17" s="566" t="e">
        <f>VLOOKUP('実績算出　 (6コース) '!V17,$DR:$DV,4,FALSE)</f>
        <v>#N/A</v>
      </c>
      <c r="CK17" s="566" t="e">
        <f>VLOOKUP('実績算出　 (6コース) '!Z17,$DR:$DV,4,FALSE)</f>
        <v>#N/A</v>
      </c>
      <c r="CL17" s="566" t="e">
        <f>VLOOKUP('実績算出　 (6コース) '!AD17,$DR:$DV,4,FALSE)</f>
        <v>#N/A</v>
      </c>
      <c r="CN17" s="545"/>
      <c r="CO17" s="546" t="s">
        <v>677</v>
      </c>
      <c r="CP17" s="547">
        <f>SUMIF(CH16:CL16,"新上五島町",CH17:CL17)*'実績算出　 (6コース) '!AK14</f>
        <v>0</v>
      </c>
      <c r="CQ17" s="548">
        <f>SUMIF(CH16:CL16,"上五島",CH18:CL18)*'実績算出　 (6コース) '!AK16</f>
        <v>0</v>
      </c>
      <c r="CR17" s="567"/>
      <c r="CS17" s="550"/>
      <c r="CT17" s="568"/>
      <c r="CU17" s="551" t="s">
        <v>677</v>
      </c>
      <c r="CV17" s="552" t="str">
        <f>IF('実績算出　 (6コース) '!I17="","0",DA14/CT15)</f>
        <v>0</v>
      </c>
      <c r="CW17" s="553" t="str">
        <f>IF('実績算出　 (6コース) '!I17="","0",DA15/CT15)</f>
        <v>0</v>
      </c>
      <c r="CX17" s="554">
        <f>CV17*'実績算出　 (6コース) '!AK14</f>
        <v>0</v>
      </c>
      <c r="CY17" s="555">
        <f>CW17*'実績算出　 (6コース) '!AK16</f>
        <v>0</v>
      </c>
      <c r="CZ17" s="556">
        <f t="shared" si="0"/>
        <v>0</v>
      </c>
      <c r="DA17" s="563"/>
      <c r="DB17" s="569"/>
      <c r="DC17" s="557" t="s">
        <v>677</v>
      </c>
      <c r="DD17" s="552" t="str">
        <f>IF(('実績算出　 (6コース) '!J17)="","0",('実績算出　 (6コース) '!AK14+'実績算出　 (6コース) '!AK16)*'実績算出　 (6コース) '!J17*1000)</f>
        <v>0</v>
      </c>
      <c r="DE17" s="552">
        <f>COUNTA('実績算出　 (6コース) '!I17)*('実績算出　 (6コース) '!AK14+'実績算出　 (6コース) '!AK16)</f>
        <v>0</v>
      </c>
      <c r="DF17" s="552">
        <f>COUNTA('実績算出　 (6コース) '!K17)*('実績算出　 (6コース) '!AK14+'実績算出　 (6コース) '!AK16)</f>
        <v>0</v>
      </c>
      <c r="DG17" s="552">
        <f>COUNTA('実績算出　 (6コース) '!L17)*('実績算出　 (6コース) '!AK14+'実績算出　 (6コース) '!AK16)</f>
        <v>0</v>
      </c>
      <c r="DH17" s="464"/>
      <c r="DI17" s="347" t="s">
        <v>680</v>
      </c>
      <c r="DJ17" s="476" t="s">
        <v>681</v>
      </c>
      <c r="DK17" s="476"/>
      <c r="DL17" s="476">
        <v>3</v>
      </c>
      <c r="DM17" s="464" t="s">
        <v>423</v>
      </c>
      <c r="DN17" s="476">
        <v>3</v>
      </c>
      <c r="DO17" s="476" t="s">
        <v>349</v>
      </c>
      <c r="DP17" s="476" t="s">
        <v>348</v>
      </c>
      <c r="DQ17" s="474">
        <v>900</v>
      </c>
      <c r="DR17" s="476" t="s">
        <v>682</v>
      </c>
      <c r="DS17" s="476" t="s">
        <v>683</v>
      </c>
      <c r="DT17" s="476" t="s">
        <v>667</v>
      </c>
      <c r="DU17" s="476">
        <v>3400</v>
      </c>
      <c r="DV17" s="476" t="s">
        <v>423</v>
      </c>
      <c r="DW17" s="347">
        <v>450</v>
      </c>
      <c r="DZ17" s="476">
        <v>3</v>
      </c>
      <c r="EA17" s="476" t="s">
        <v>349</v>
      </c>
      <c r="EB17" s="476" t="s">
        <v>348</v>
      </c>
      <c r="EC17" s="559">
        <v>900</v>
      </c>
      <c r="EZ17" s="347"/>
    </row>
    <row r="18" spans="2:156" ht="16.5" customHeight="1">
      <c r="B18" s="972"/>
      <c r="C18" s="854"/>
      <c r="D18" s="855"/>
      <c r="E18" s="858"/>
      <c r="F18" s="859"/>
      <c r="G18" s="862" t="s">
        <v>123</v>
      </c>
      <c r="H18" s="863"/>
      <c r="I18" s="541"/>
      <c r="J18" s="542"/>
      <c r="K18" s="570"/>
      <c r="L18" s="560"/>
      <c r="M18" s="869"/>
      <c r="N18" s="830" t="str">
        <f>IF(N17="","",VLOOKUP(N17,'実績算出　 (6コース) '!$DR:$DU,2,FALSE))</f>
        <v/>
      </c>
      <c r="O18" s="831"/>
      <c r="P18" s="831"/>
      <c r="Q18" s="832"/>
      <c r="R18" s="830" t="str">
        <f>IF(R17="","",VLOOKUP(R17,'実績算出　 (6コース) '!$DR:$DU,2,FALSE))</f>
        <v/>
      </c>
      <c r="S18" s="831"/>
      <c r="T18" s="831"/>
      <c r="U18" s="832"/>
      <c r="V18" s="830" t="str">
        <f>IF(V17="","",VLOOKUP(V17,'実績算出　 (6コース) '!$DR:$DU,2,FALSE))</f>
        <v/>
      </c>
      <c r="W18" s="831"/>
      <c r="X18" s="831"/>
      <c r="Y18" s="832"/>
      <c r="Z18" s="830" t="str">
        <f>IF(Z17="","",VLOOKUP(Z17,'実績算出　 (6コース) '!$DR:$DU,2,FALSE))</f>
        <v/>
      </c>
      <c r="AA18" s="831"/>
      <c r="AB18" s="831"/>
      <c r="AC18" s="832"/>
      <c r="AD18" s="830" t="str">
        <f>IF(AD17="","",VLOOKUP(AD17,'実績算出　 (6コース) '!$DR:$DU,2,FALSE))</f>
        <v/>
      </c>
      <c r="AE18" s="831"/>
      <c r="AF18" s="831"/>
      <c r="AG18" s="832"/>
      <c r="AH18" s="833" t="s">
        <v>214</v>
      </c>
      <c r="AI18" s="834"/>
      <c r="AJ18" s="835"/>
      <c r="AK18" s="839">
        <f>AK14+AK16</f>
        <v>0</v>
      </c>
      <c r="AL18" s="823"/>
      <c r="AM18" s="826">
        <f>AM14+AM16</f>
        <v>0</v>
      </c>
      <c r="AN18" s="826"/>
      <c r="AO18" s="827"/>
      <c r="AP18" s="902"/>
      <c r="AQ18" s="903"/>
      <c r="AR18" s="913"/>
      <c r="AS18" s="914"/>
      <c r="AT18" s="914"/>
      <c r="AU18" s="914"/>
      <c r="AV18" s="917"/>
      <c r="AW18" s="845"/>
      <c r="AX18" s="846"/>
      <c r="CB18" s="379"/>
      <c r="CC18" s="476"/>
      <c r="CD18" s="379"/>
      <c r="CE18" s="379"/>
      <c r="CF18" s="379"/>
      <c r="CG18" s="561" t="s">
        <v>684</v>
      </c>
      <c r="CH18" s="566" t="e">
        <f>CH17</f>
        <v>#N/A</v>
      </c>
      <c r="CI18" s="566" t="e">
        <f>CI17</f>
        <v>#N/A</v>
      </c>
      <c r="CJ18" s="566" t="e">
        <f>CJ17</f>
        <v>#N/A</v>
      </c>
      <c r="CK18" s="566" t="e">
        <f>CK17</f>
        <v>#N/A</v>
      </c>
      <c r="CL18" s="566" t="e">
        <f>CL17</f>
        <v>#N/A</v>
      </c>
      <c r="CN18" s="545"/>
      <c r="CO18" s="546" t="s">
        <v>123</v>
      </c>
      <c r="CP18" s="547">
        <f>SUMIF(CH16:CL16,"小値賀町",CH17:CL17)*'実績算出　 (6コース) '!AK14</f>
        <v>0</v>
      </c>
      <c r="CQ18" s="548">
        <f>SUMIF(CH16:CL16,"小値賀",CH18:CL18)*'実績算出　 (6コース) '!AK16</f>
        <v>0</v>
      </c>
      <c r="CR18" s="567"/>
      <c r="CS18" s="550"/>
      <c r="CT18" s="568"/>
      <c r="CU18" s="551" t="s">
        <v>123</v>
      </c>
      <c r="CV18" s="552" t="str">
        <f>IF('実績算出　 (6コース) '!I18="","0",DA14/CT15)</f>
        <v>0</v>
      </c>
      <c r="CW18" s="553" t="str">
        <f>IF('実績算出　 (6コース) '!I18="","0",DA15/CT15)</f>
        <v>0</v>
      </c>
      <c r="CX18" s="554">
        <f>CV18*'実績算出　 (6コース) '!AK14</f>
        <v>0</v>
      </c>
      <c r="CY18" s="555">
        <f>CW18*'実績算出　 (6コース) '!AK16</f>
        <v>0</v>
      </c>
      <c r="CZ18" s="556">
        <f t="shared" si="0"/>
        <v>0</v>
      </c>
      <c r="DA18" s="563"/>
      <c r="DB18" s="569"/>
      <c r="DC18" s="557" t="s">
        <v>123</v>
      </c>
      <c r="DD18" s="552" t="str">
        <f>IF(('実績算出　 (6コース) '!J18)="","0",('実績算出　 (6コース) '!AK14+'実績算出　 (6コース) '!AK16)*'実績算出　 (6コース) '!J18*1000)</f>
        <v>0</v>
      </c>
      <c r="DE18" s="552">
        <f>COUNTA('実績算出　 (6コース) '!I18)*('実績算出　 (6コース) '!AK14+'実績算出　 (6コース) '!AK16)</f>
        <v>0</v>
      </c>
      <c r="DF18" s="552">
        <f>COUNTA('実績算出　 (6コース) '!K18)*('実績算出　 (6コース) '!AK14+'実績算出　 (6コース) '!AK16)</f>
        <v>0</v>
      </c>
      <c r="DG18" s="552">
        <f>COUNTA('実績算出　 (6コース) '!L18)*('実績算出　 (6コース) '!AK14+'実績算出　 (6コース) '!AK16)</f>
        <v>0</v>
      </c>
      <c r="DH18" s="464"/>
      <c r="DI18" s="379"/>
      <c r="DK18" s="476"/>
      <c r="DL18" s="476">
        <v>4</v>
      </c>
      <c r="DM18" s="464" t="s">
        <v>685</v>
      </c>
      <c r="DN18" s="476">
        <v>4</v>
      </c>
      <c r="DO18" s="476" t="s">
        <v>350</v>
      </c>
      <c r="DP18" s="476" t="s">
        <v>348</v>
      </c>
      <c r="DQ18" s="474">
        <v>200</v>
      </c>
      <c r="DR18" s="476" t="s">
        <v>686</v>
      </c>
      <c r="DS18" s="476" t="s">
        <v>687</v>
      </c>
      <c r="DT18" s="476" t="s">
        <v>667</v>
      </c>
      <c r="DU18" s="476">
        <v>4400</v>
      </c>
      <c r="DV18" s="476" t="s">
        <v>423</v>
      </c>
      <c r="DW18" s="347">
        <v>100</v>
      </c>
      <c r="DZ18" s="476">
        <v>4</v>
      </c>
      <c r="EA18" s="476" t="s">
        <v>350</v>
      </c>
      <c r="EB18" s="476" t="s">
        <v>348</v>
      </c>
      <c r="EC18" s="559">
        <v>200</v>
      </c>
      <c r="EZ18" s="347"/>
    </row>
    <row r="19" spans="2:156" ht="16.5" customHeight="1" thickBot="1">
      <c r="B19" s="973"/>
      <c r="C19" s="856"/>
      <c r="D19" s="857"/>
      <c r="E19" s="860"/>
      <c r="F19" s="861"/>
      <c r="G19" s="871" t="s">
        <v>124</v>
      </c>
      <c r="H19" s="872"/>
      <c r="I19" s="571"/>
      <c r="J19" s="572"/>
      <c r="K19" s="573"/>
      <c r="L19" s="574"/>
      <c r="M19" s="870"/>
      <c r="N19" s="873" t="str">
        <f>IF(N17="","",VLOOKUP(N17,'実績算出　 (6コース) '!$DR:$DU,4,FALSE))</f>
        <v/>
      </c>
      <c r="O19" s="874"/>
      <c r="P19" s="874"/>
      <c r="Q19" s="875"/>
      <c r="R19" s="873" t="str">
        <f>IF(R17="","",VLOOKUP(R17,'実績算出　 (6コース) '!$DR:$DU,4,FALSE))</f>
        <v/>
      </c>
      <c r="S19" s="874"/>
      <c r="T19" s="874"/>
      <c r="U19" s="875"/>
      <c r="V19" s="873" t="str">
        <f>IF(V17="","",VLOOKUP(V17,'実績算出　 (6コース) '!$DR:$DU,4,FALSE))</f>
        <v/>
      </c>
      <c r="W19" s="874"/>
      <c r="X19" s="874"/>
      <c r="Y19" s="875"/>
      <c r="Z19" s="873" t="str">
        <f>IF(Z17="","",VLOOKUP(Z17,'実績算出　 (6コース) '!$DR:$DU,4,FALSE))</f>
        <v/>
      </c>
      <c r="AA19" s="874"/>
      <c r="AB19" s="874"/>
      <c r="AC19" s="875"/>
      <c r="AD19" s="873" t="str">
        <f>IF(AD17="","",VLOOKUP(AD17,'実績算出　 (6コース) '!$DR:$DU,4,FALSE))</f>
        <v/>
      </c>
      <c r="AE19" s="874"/>
      <c r="AF19" s="874"/>
      <c r="AG19" s="875"/>
      <c r="AH19" s="836"/>
      <c r="AI19" s="837"/>
      <c r="AJ19" s="838"/>
      <c r="AK19" s="840"/>
      <c r="AL19" s="825"/>
      <c r="AM19" s="828"/>
      <c r="AN19" s="828"/>
      <c r="AO19" s="829"/>
      <c r="AP19" s="904"/>
      <c r="AQ19" s="905"/>
      <c r="AR19" s="915"/>
      <c r="AS19" s="916"/>
      <c r="AT19" s="916"/>
      <c r="AU19" s="916"/>
      <c r="AV19" s="918"/>
      <c r="AW19" s="847"/>
      <c r="AX19" s="848"/>
      <c r="CB19" s="379"/>
      <c r="CC19" s="476"/>
      <c r="CD19" s="379"/>
      <c r="CE19" s="379"/>
      <c r="CF19" s="379"/>
      <c r="CN19" s="575"/>
      <c r="CO19" s="576" t="s">
        <v>124</v>
      </c>
      <c r="CP19" s="577">
        <f>SUMIF(CH16:CL16,"宇久町",CH17:CL17)*'実績算出　 (6コース) '!AK14</f>
        <v>0</v>
      </c>
      <c r="CQ19" s="578">
        <f>SUMIF(CH16:CL16,"宇久",CH18:CL18)*'実績算出　 (6コース) '!AK16</f>
        <v>0</v>
      </c>
      <c r="CR19" s="484"/>
      <c r="CS19" s="550"/>
      <c r="CT19" s="579"/>
      <c r="CU19" s="580" t="s">
        <v>124</v>
      </c>
      <c r="CV19" s="581" t="str">
        <f>IF('実績算出　 (6コース) '!I19="","0",DA14/CT15)</f>
        <v>0</v>
      </c>
      <c r="CW19" s="582" t="str">
        <f>IF('実績算出　 (6コース) '!I19="","0",DA15/CT15)</f>
        <v>0</v>
      </c>
      <c r="CX19" s="583">
        <f>CV19*'実績算出　 (6コース) '!AK14</f>
        <v>0</v>
      </c>
      <c r="CY19" s="584">
        <f>CW19*'実績算出　 (6コース) '!AK16</f>
        <v>0</v>
      </c>
      <c r="CZ19" s="585">
        <f t="shared" si="0"/>
        <v>0</v>
      </c>
      <c r="DA19" s="563"/>
      <c r="DC19" s="586" t="s">
        <v>124</v>
      </c>
      <c r="DD19" s="581" t="str">
        <f>IF(('実績算出　 (6コース) '!J19)="","0",('実績算出　 (6コース) '!AK14+'実績算出　 (6コース) '!AK16)*'実績算出　 (6コース) '!J19*1000)</f>
        <v>0</v>
      </c>
      <c r="DE19" s="581">
        <f>COUNTA('実績算出　 (6コース) '!I19)*('実績算出　 (6コース) '!AK14+'実績算出　 (6コース) '!AK16)</f>
        <v>0</v>
      </c>
      <c r="DF19" s="581">
        <f>COUNTA('実績算出　 (6コース) '!K19)*('実績算出　 (6コース) '!AK14+'実績算出　 (6コース) '!AK16)</f>
        <v>0</v>
      </c>
      <c r="DG19" s="581">
        <f>COUNTA('実績算出　 (6コース) '!L19)*('実績算出　 (6コース) '!AK14+'実績算出　 (6コース) '!AK16)</f>
        <v>0</v>
      </c>
      <c r="DH19" s="464"/>
      <c r="DI19" s="379"/>
      <c r="DJ19" s="476"/>
      <c r="DK19" s="476"/>
      <c r="DL19" s="379"/>
      <c r="DM19" s="464" t="s">
        <v>688</v>
      </c>
      <c r="DN19" s="476">
        <v>5</v>
      </c>
      <c r="DO19" s="476" t="s">
        <v>351</v>
      </c>
      <c r="DP19" s="476" t="s">
        <v>348</v>
      </c>
      <c r="DQ19" s="474">
        <v>200</v>
      </c>
      <c r="DR19" s="476" t="s">
        <v>317</v>
      </c>
      <c r="DS19" s="476" t="s">
        <v>689</v>
      </c>
      <c r="DT19" s="476" t="s">
        <v>667</v>
      </c>
      <c r="DU19" s="476">
        <v>3900</v>
      </c>
      <c r="DV19" s="476" t="s">
        <v>665</v>
      </c>
      <c r="DW19" s="347">
        <v>100</v>
      </c>
      <c r="DZ19" s="476">
        <v>5</v>
      </c>
      <c r="EA19" s="476" t="s">
        <v>351</v>
      </c>
      <c r="EB19" s="476" t="s">
        <v>348</v>
      </c>
      <c r="EC19" s="559">
        <v>200</v>
      </c>
      <c r="EZ19" s="347"/>
    </row>
    <row r="20" spans="2:156" ht="16.5" customHeight="1" thickTop="1" thickBot="1">
      <c r="B20" s="950">
        <v>2</v>
      </c>
      <c r="C20" s="933"/>
      <c r="D20" s="936"/>
      <c r="E20" s="939"/>
      <c r="F20" s="940"/>
      <c r="G20" s="945" t="s">
        <v>657</v>
      </c>
      <c r="H20" s="946"/>
      <c r="I20" s="521"/>
      <c r="J20" s="522"/>
      <c r="K20" s="523"/>
      <c r="L20" s="524"/>
      <c r="M20" s="947" t="s">
        <v>658</v>
      </c>
      <c r="N20" s="525"/>
      <c r="O20" s="923" t="str">
        <f>IF(N20="","",VLOOKUP(N20,'実績算出　 (6コース) '!$DN:$DQ,3,FALSE))</f>
        <v/>
      </c>
      <c r="P20" s="924"/>
      <c r="Q20" s="925"/>
      <c r="R20" s="525"/>
      <c r="S20" s="923" t="str">
        <f>IF(R20="","",VLOOKUP(R20,'実績算出　 (6コース) '!$DN:$DQ,3,FALSE))</f>
        <v/>
      </c>
      <c r="T20" s="924"/>
      <c r="U20" s="925"/>
      <c r="V20" s="525"/>
      <c r="W20" s="923" t="str">
        <f>IF(V20="","",VLOOKUP(V20,'実績算出　 (6コース) '!$DN:$DQ,3,FALSE))</f>
        <v/>
      </c>
      <c r="X20" s="924"/>
      <c r="Y20" s="925"/>
      <c r="Z20" s="525"/>
      <c r="AA20" s="923" t="str">
        <f>IF(Z20="","",VLOOKUP(Z20,'実績算出　 (6コース) '!$DN:$DQ,3,FALSE))</f>
        <v/>
      </c>
      <c r="AB20" s="924"/>
      <c r="AC20" s="925"/>
      <c r="AD20" s="525"/>
      <c r="AE20" s="923" t="str">
        <f>IF(AD20="","",VLOOKUP(AD20,'実績算出　 (6コース) '!$DN:$DQ,3,FALSE))</f>
        <v/>
      </c>
      <c r="AF20" s="924"/>
      <c r="AG20" s="924"/>
      <c r="AH20" s="926" t="s">
        <v>340</v>
      </c>
      <c r="AI20" s="839">
        <f>DA20+CR20</f>
        <v>0</v>
      </c>
      <c r="AJ20" s="823"/>
      <c r="AK20" s="893"/>
      <c r="AL20" s="894"/>
      <c r="AM20" s="826">
        <f>(AI20*AK20)</f>
        <v>0</v>
      </c>
      <c r="AN20" s="826"/>
      <c r="AO20" s="897"/>
      <c r="AP20" s="900">
        <f>SUM('実績算出　 (6コース) '!J20:J25)*AK24</f>
        <v>0</v>
      </c>
      <c r="AQ20" s="901"/>
      <c r="AR20" s="906"/>
      <c r="AS20" s="907"/>
      <c r="AT20" s="907"/>
      <c r="AU20" s="907"/>
      <c r="AV20" s="908"/>
      <c r="AW20" s="909" t="s">
        <v>712</v>
      </c>
      <c r="AX20" s="910"/>
      <c r="CB20" s="379"/>
      <c r="CC20" s="476"/>
      <c r="CD20" s="379"/>
      <c r="CE20" s="379"/>
      <c r="CF20" s="379"/>
      <c r="CN20" s="527">
        <v>2</v>
      </c>
      <c r="CO20" s="528" t="s">
        <v>660</v>
      </c>
      <c r="CP20" s="529">
        <f>SUMIF(CH22:CL22,"対馬市",CH23:CL23)*'実績算出　 (6コース) '!AK20</f>
        <v>0</v>
      </c>
      <c r="CQ20" s="530">
        <f>SUMIF(CH22:CL22,"対馬市",CH24:CL24)*'実績算出　 (6コース) '!AK22</f>
        <v>0</v>
      </c>
      <c r="CR20" s="531">
        <f>SUM('実績算出　 (6コース) '!N25:AG25)</f>
        <v>0</v>
      </c>
      <c r="CS20" s="550"/>
      <c r="CT20" s="532" t="s">
        <v>603</v>
      </c>
      <c r="CU20" s="533" t="s">
        <v>660</v>
      </c>
      <c r="CV20" s="534" t="str">
        <f>IF('実績算出　 (6コース) '!I20="","0",DA20/CT21)</f>
        <v>0</v>
      </c>
      <c r="CW20" s="535" t="str">
        <f>IF('実績算出　 (6コース) '!I20="","0",DA21/CT21)</f>
        <v>0</v>
      </c>
      <c r="CX20" s="536">
        <f>CV20*'実績算出　 (6コース) '!AK20</f>
        <v>0</v>
      </c>
      <c r="CY20" s="537">
        <f>CW20*'実績算出　 (6コース) '!AK22</f>
        <v>0</v>
      </c>
      <c r="CZ20" s="538">
        <f t="shared" si="0"/>
        <v>0</v>
      </c>
      <c r="DA20" s="531">
        <f>SUM('実績算出　 (6コース) '!N22:AG22)</f>
        <v>0</v>
      </c>
      <c r="DC20" s="539" t="s">
        <v>660</v>
      </c>
      <c r="DD20" s="534" t="str">
        <f>IF(('実績算出　 (6コース) '!J20)="","0",('実績算出　 (6コース) '!AK20+'実績算出　 (6コース) '!AK22)*'実績算出　 (6コース) '!J20*1000)</f>
        <v>0</v>
      </c>
      <c r="DE20" s="534">
        <f>COUNTA('実績算出　 (6コース) '!I20)*('実績算出　 (6コース) '!AK20+'実績算出　 (6コース) '!AK22)</f>
        <v>0</v>
      </c>
      <c r="DF20" s="534">
        <f>COUNTA('実績算出　 (6コース) '!K20)*('実績算出　 (6コース) '!AK20+'実績算出　 (6コース) '!AK22)</f>
        <v>0</v>
      </c>
      <c r="DG20" s="534">
        <f>COUNTA('実績算出　 (6コース) '!L20)*('実績算出　 (6コース) '!AK20+'実績算出　 (6コース) '!AK22)</f>
        <v>0</v>
      </c>
      <c r="DH20" s="464"/>
      <c r="DI20" s="379"/>
      <c r="DJ20" s="476"/>
      <c r="DK20" s="476"/>
      <c r="DL20" s="476"/>
      <c r="DM20" s="464" t="s">
        <v>690</v>
      </c>
      <c r="DN20" s="251">
        <v>6</v>
      </c>
      <c r="DO20" s="476" t="s">
        <v>352</v>
      </c>
      <c r="DP20" s="476" t="s">
        <v>348</v>
      </c>
      <c r="DQ20" s="347">
        <v>0</v>
      </c>
      <c r="DU20" s="251"/>
      <c r="DV20" s="251"/>
      <c r="DW20" s="347">
        <v>0</v>
      </c>
      <c r="DZ20" s="251">
        <v>6</v>
      </c>
      <c r="EA20" s="476" t="s">
        <v>352</v>
      </c>
      <c r="EB20" s="476" t="s">
        <v>348</v>
      </c>
      <c r="EC20" s="587">
        <v>0</v>
      </c>
      <c r="EZ20" s="347"/>
    </row>
    <row r="21" spans="2:156" ht="16.5" customHeight="1">
      <c r="B21" s="931"/>
      <c r="C21" s="934"/>
      <c r="D21" s="937"/>
      <c r="E21" s="941"/>
      <c r="F21" s="942"/>
      <c r="G21" s="862" t="s">
        <v>661</v>
      </c>
      <c r="H21" s="863"/>
      <c r="I21" s="541"/>
      <c r="J21" s="542"/>
      <c r="K21" s="543"/>
      <c r="L21" s="544"/>
      <c r="M21" s="948"/>
      <c r="N21" s="890" t="str">
        <f>IF(N20="","",VLOOKUP(N20,'実績算出　 (6コース) '!$DN:$DQ,2,FALSE))</f>
        <v/>
      </c>
      <c r="O21" s="891"/>
      <c r="P21" s="891"/>
      <c r="Q21" s="892"/>
      <c r="R21" s="890" t="str">
        <f>IF(R20="","",VLOOKUP(R20,$DN:$DQ,2,FALSE))</f>
        <v/>
      </c>
      <c r="S21" s="891"/>
      <c r="T21" s="891"/>
      <c r="U21" s="892"/>
      <c r="V21" s="890" t="str">
        <f>IF(V20="","",VLOOKUP(V20,'実績算出　 (6コース) '!$DN:$DQ,2,FALSE))</f>
        <v/>
      </c>
      <c r="W21" s="891"/>
      <c r="X21" s="891"/>
      <c r="Y21" s="892"/>
      <c r="Z21" s="890" t="str">
        <f>IF(Z20="","",VLOOKUP(Z20,'実績算出　 (6コース) '!$DN:$DQ,2,FALSE))</f>
        <v/>
      </c>
      <c r="AA21" s="891"/>
      <c r="AB21" s="891"/>
      <c r="AC21" s="892"/>
      <c r="AD21" s="890" t="str">
        <f>IF(AD20="","",VLOOKUP(AD20,'実績算出　 (6コース) '!$DN:$DQ,2,FALSE))</f>
        <v/>
      </c>
      <c r="AE21" s="891"/>
      <c r="AF21" s="891"/>
      <c r="AG21" s="891"/>
      <c r="AH21" s="927"/>
      <c r="AI21" s="928"/>
      <c r="AJ21" s="929"/>
      <c r="AK21" s="895"/>
      <c r="AL21" s="896"/>
      <c r="AM21" s="898"/>
      <c r="AN21" s="898"/>
      <c r="AO21" s="899"/>
      <c r="AP21" s="902"/>
      <c r="AQ21" s="903"/>
      <c r="AR21" s="911"/>
      <c r="AS21" s="912"/>
      <c r="AT21" s="914"/>
      <c r="AU21" s="914"/>
      <c r="AV21" s="917"/>
      <c r="AW21" s="845"/>
      <c r="AX21" s="846"/>
      <c r="CB21" s="379"/>
      <c r="CC21" s="476"/>
      <c r="CD21" s="379"/>
      <c r="CE21" s="379"/>
      <c r="CF21" s="379"/>
      <c r="CN21" s="545"/>
      <c r="CO21" s="546" t="s">
        <v>662</v>
      </c>
      <c r="CP21" s="547">
        <f>SUMIF(CH22:CL22,"壱岐市",CH23:CL23)*'実績算出　 (6コース) '!AK20</f>
        <v>0</v>
      </c>
      <c r="CQ21" s="548">
        <f>SUMIF(CH22:CL22,"壱岐市",CH24:CL24)*'実績算出　 (6コース) '!AK22</f>
        <v>0</v>
      </c>
      <c r="CR21" s="549">
        <f>CR20</f>
        <v>0</v>
      </c>
      <c r="CS21" s="550"/>
      <c r="CT21" s="876">
        <f>COUNTA('実績算出　 (6コース) '!I20:I25)</f>
        <v>0</v>
      </c>
      <c r="CU21" s="551" t="s">
        <v>662</v>
      </c>
      <c r="CV21" s="552" t="str">
        <f>IF('実績算出　 (6コース) '!I21="","0",DA20/CT21)</f>
        <v>0</v>
      </c>
      <c r="CW21" s="553" t="str">
        <f>IF('実績算出　 (6コース) '!I21="","0",DA21/CT21)</f>
        <v>0</v>
      </c>
      <c r="CX21" s="554">
        <f>CV21*'実績算出　 (6コース) '!AK20</f>
        <v>0</v>
      </c>
      <c r="CY21" s="555">
        <f>CW21*'実績算出　 (6コース) '!AK22</f>
        <v>0</v>
      </c>
      <c r="CZ21" s="556">
        <f t="shared" si="0"/>
        <v>0</v>
      </c>
      <c r="DA21" s="549">
        <f>CL52</f>
        <v>0</v>
      </c>
      <c r="DC21" s="557" t="s">
        <v>662</v>
      </c>
      <c r="DD21" s="552" t="str">
        <f>IF(('実績算出　 (6コース) '!J21)="","0",('実績算出　 (6コース) '!AK20+'実績算出　 (6コース) '!AK22)*'実績算出　 (6コース) '!J21*1000)</f>
        <v>0</v>
      </c>
      <c r="DE21" s="552">
        <f>COUNTA('実績算出　 (6コース) '!I21)*('実績算出　 (6コース) '!AK20+'実績算出　 (6コース) '!AK22)</f>
        <v>0</v>
      </c>
      <c r="DF21" s="552">
        <f>COUNTA('実績算出　 (6コース) '!K21)*('実績算出　 (6コース) '!AK20+'実績算出　 (6コース) '!AK22)</f>
        <v>0</v>
      </c>
      <c r="DG21" s="552">
        <f>COUNTA('実績算出　 (6コース) '!L21)*('実績算出　 (6コース) '!AK20+'実績算出　 (6コース) '!AK22)</f>
        <v>0</v>
      </c>
      <c r="DH21" s="464"/>
      <c r="DI21" s="379"/>
      <c r="DJ21" s="476"/>
      <c r="DK21" s="476"/>
      <c r="DL21" s="476"/>
      <c r="DN21" s="251">
        <v>7</v>
      </c>
      <c r="DO21" s="476" t="s">
        <v>345</v>
      </c>
      <c r="DP21" s="476" t="s">
        <v>353</v>
      </c>
      <c r="DQ21" s="347">
        <v>3300</v>
      </c>
      <c r="DR21" s="251" t="s">
        <v>320</v>
      </c>
      <c r="DS21" s="251" t="s">
        <v>691</v>
      </c>
      <c r="DT21" s="251" t="s">
        <v>321</v>
      </c>
      <c r="DU21" s="251">
        <v>3900</v>
      </c>
      <c r="DV21" s="476" t="s">
        <v>665</v>
      </c>
      <c r="DW21" s="347">
        <v>1650</v>
      </c>
      <c r="DZ21" s="251">
        <v>7</v>
      </c>
      <c r="EA21" s="476" t="s">
        <v>345</v>
      </c>
      <c r="EB21" s="476" t="s">
        <v>692</v>
      </c>
      <c r="EC21" s="587">
        <v>3300</v>
      </c>
      <c r="EZ21" s="347"/>
    </row>
    <row r="22" spans="2:156" ht="16.5" customHeight="1" thickBot="1">
      <c r="B22" s="931"/>
      <c r="C22" s="935"/>
      <c r="D22" s="938"/>
      <c r="E22" s="943"/>
      <c r="F22" s="944"/>
      <c r="G22" s="862" t="s">
        <v>121</v>
      </c>
      <c r="H22" s="863"/>
      <c r="I22" s="541"/>
      <c r="J22" s="542"/>
      <c r="K22" s="543"/>
      <c r="L22" s="560"/>
      <c r="M22" s="949"/>
      <c r="N22" s="878" t="str">
        <f>IF(N20="","",VLOOKUP(N20,'実績算出　 (6コース) '!$DN:$DQ,4,FALSE))</f>
        <v/>
      </c>
      <c r="O22" s="879"/>
      <c r="P22" s="879"/>
      <c r="Q22" s="880"/>
      <c r="R22" s="878" t="str">
        <f>IF(R20="","",VLOOKUP(R20,'実績算出　 (6コース) '!$DN:$DQ,4,FALSE))</f>
        <v/>
      </c>
      <c r="S22" s="879"/>
      <c r="T22" s="879"/>
      <c r="U22" s="880"/>
      <c r="V22" s="881" t="str">
        <f>IF(V20="","",VLOOKUP(V20,'実績算出　 (6コース) '!$DN:$DQ,4,FALSE))</f>
        <v/>
      </c>
      <c r="W22" s="879"/>
      <c r="X22" s="879"/>
      <c r="Y22" s="880"/>
      <c r="Z22" s="878" t="str">
        <f>IF(Z20="","",VLOOKUP(Z20,'実績算出　 (6コース) '!$DN:$DQ,4,FALSE))</f>
        <v/>
      </c>
      <c r="AA22" s="879"/>
      <c r="AB22" s="879"/>
      <c r="AC22" s="880"/>
      <c r="AD22" s="878" t="str">
        <f>IF(AD20="","",VLOOKUP(AD20,'実績算出　 (6コース) '!$DN:$DQ,4,FALSE))</f>
        <v/>
      </c>
      <c r="AE22" s="879"/>
      <c r="AF22" s="879"/>
      <c r="AG22" s="879"/>
      <c r="AH22" s="882" t="s">
        <v>669</v>
      </c>
      <c r="AI22" s="884">
        <f>CR21+DA21</f>
        <v>0</v>
      </c>
      <c r="AJ22" s="885"/>
      <c r="AK22" s="886"/>
      <c r="AL22" s="887"/>
      <c r="AM22" s="898">
        <f>(AI22*AK22)</f>
        <v>0</v>
      </c>
      <c r="AN22" s="898"/>
      <c r="AO22" s="899"/>
      <c r="AP22" s="902"/>
      <c r="AQ22" s="903"/>
      <c r="AR22" s="913"/>
      <c r="AS22" s="914"/>
      <c r="AT22" s="914"/>
      <c r="AU22" s="914"/>
      <c r="AV22" s="917"/>
      <c r="AW22" s="919"/>
      <c r="AX22" s="920"/>
      <c r="CB22" s="379"/>
      <c r="CC22" s="476"/>
      <c r="CD22" s="379"/>
      <c r="CE22" s="379"/>
      <c r="CF22" s="379"/>
      <c r="CG22" s="561" t="s">
        <v>670</v>
      </c>
      <c r="CH22" s="562" t="e">
        <f>VLOOKUP('実績算出　 (6コース) '!N23,$DR:$DV,5,FALSE)</f>
        <v>#N/A</v>
      </c>
      <c r="CI22" s="562" t="e">
        <f>VLOOKUP('実績算出　 (6コース) '!R23,$DR:$DV,5,FALSE)</f>
        <v>#N/A</v>
      </c>
      <c r="CJ22" s="562" t="e">
        <f>VLOOKUP('実績算出　 (6コース) '!V23,$DR:$DV,5,FALSE)</f>
        <v>#N/A</v>
      </c>
      <c r="CK22" s="562" t="e">
        <f>VLOOKUP('実績算出　 (6コース) '!Z23,$DR:$DV,5,FALSE)</f>
        <v>#N/A</v>
      </c>
      <c r="CL22" s="562" t="e">
        <f>VLOOKUP('実績算出　 (6コース) '!AD23,$DR:$DV,5,FALSE)</f>
        <v>#N/A</v>
      </c>
      <c r="CN22" s="545"/>
      <c r="CO22" s="546" t="s">
        <v>121</v>
      </c>
      <c r="CP22" s="547">
        <f>SUMIF(CH22:CL22,"五島市",CH23:CL23)*'実績算出　 (6コース) '!AK20</f>
        <v>0</v>
      </c>
      <c r="CQ22" s="548">
        <f>SUMIF(CH22:CL22,"五島市",CH24:CL24)*'実績算出　 (6コース) '!AK22</f>
        <v>0</v>
      </c>
      <c r="CR22" s="567"/>
      <c r="CS22" s="550"/>
      <c r="CT22" s="877"/>
      <c r="CU22" s="551" t="s">
        <v>121</v>
      </c>
      <c r="CV22" s="552" t="str">
        <f>IF('実績算出　 (6コース) '!I22="","0",DA20/CT21)</f>
        <v>0</v>
      </c>
      <c r="CW22" s="553" t="str">
        <f>IF('実績算出　 (6コース) '!I22="","0",DA21/CT21)</f>
        <v>0</v>
      </c>
      <c r="CX22" s="554">
        <f>CV22*'実績算出　 (6コース) '!AK20</f>
        <v>0</v>
      </c>
      <c r="CY22" s="555">
        <f>CW22*'実績算出　 (6コース) '!AK22</f>
        <v>0</v>
      </c>
      <c r="CZ22" s="556">
        <f t="shared" si="0"/>
        <v>0</v>
      </c>
      <c r="DA22" s="563"/>
      <c r="DC22" s="557" t="s">
        <v>121</v>
      </c>
      <c r="DD22" s="552" t="str">
        <f>IF(('実績算出　 (6コース) '!J22)="","0",('実績算出　 (6コース) '!AK20+'実績算出　 (6コース) '!AK22)*'実績算出　 (6コース) '!J22*1000)</f>
        <v>0</v>
      </c>
      <c r="DE22" s="552">
        <f>COUNTA('実績算出　 (6コース) '!I22)*('実績算出　 (6コース) '!AK20+'実績算出　 (6コース) '!AK22)</f>
        <v>0</v>
      </c>
      <c r="DF22" s="552">
        <f>COUNTA('実績算出　 (6コース) '!K22)*('実績算出　 (6コース) '!AK20+'実績算出　 (6コース) '!AK22)</f>
        <v>0</v>
      </c>
      <c r="DG22" s="552">
        <f>COUNTA('実績算出　 (6コース) '!L22)*('実績算出　 (6コース) '!AK20+'実績算出　 (6コース) '!AK22)</f>
        <v>0</v>
      </c>
      <c r="DH22" s="464"/>
      <c r="DI22" s="464"/>
      <c r="DK22" s="476"/>
      <c r="DL22" s="250"/>
      <c r="DN22" s="251">
        <v>8</v>
      </c>
      <c r="DO22" s="476" t="s">
        <v>347</v>
      </c>
      <c r="DP22" s="476" t="s">
        <v>353</v>
      </c>
      <c r="DQ22" s="347">
        <v>3700</v>
      </c>
      <c r="DR22" s="251" t="s">
        <v>323</v>
      </c>
      <c r="DS22" s="251" t="s">
        <v>693</v>
      </c>
      <c r="DT22" s="251" t="s">
        <v>321</v>
      </c>
      <c r="DU22" s="251">
        <v>3400</v>
      </c>
      <c r="DV22" s="476" t="s">
        <v>423</v>
      </c>
      <c r="DW22" s="347">
        <v>1850</v>
      </c>
      <c r="DZ22" s="251">
        <v>8</v>
      </c>
      <c r="EA22" s="476" t="s">
        <v>347</v>
      </c>
      <c r="EB22" s="476" t="s">
        <v>692</v>
      </c>
      <c r="EC22" s="587">
        <v>3700</v>
      </c>
      <c r="EZ22" s="347"/>
    </row>
    <row r="23" spans="2:156" ht="16.5" customHeight="1" thickBot="1">
      <c r="B23" s="931"/>
      <c r="C23" s="864" t="s">
        <v>713</v>
      </c>
      <c r="D23" s="865"/>
      <c r="E23" s="866" t="s">
        <v>713</v>
      </c>
      <c r="F23" s="867"/>
      <c r="G23" s="862" t="s">
        <v>677</v>
      </c>
      <c r="H23" s="863"/>
      <c r="I23" s="541"/>
      <c r="J23" s="542"/>
      <c r="K23" s="543"/>
      <c r="L23" s="560"/>
      <c r="M23" s="868" t="s">
        <v>678</v>
      </c>
      <c r="N23" s="564"/>
      <c r="O23" s="849" t="str">
        <f>IF(N23="","",VLOOKUP(N23,'実績算出　 (6コース) '!$DR:$DU,3,FALSE))</f>
        <v/>
      </c>
      <c r="P23" s="850"/>
      <c r="Q23" s="851"/>
      <c r="R23" s="564"/>
      <c r="S23" s="849" t="str">
        <f>IF(R23="","",VLOOKUP(R23,'実績算出　 (6コース) '!$DR:$DU,3,FALSE))</f>
        <v/>
      </c>
      <c r="T23" s="850"/>
      <c r="U23" s="851"/>
      <c r="V23" s="565"/>
      <c r="W23" s="849" t="str">
        <f>IF(V23="","",VLOOKUP(V23,'実績算出　 (6コース) '!$DR:$DU,3,FALSE))</f>
        <v/>
      </c>
      <c r="X23" s="850"/>
      <c r="Y23" s="851"/>
      <c r="Z23" s="564"/>
      <c r="AA23" s="849" t="str">
        <f>IF(Z23="","",VLOOKUP(Z23,'実績算出　 (6コース) '!$DR:$DU,3,FALSE))</f>
        <v/>
      </c>
      <c r="AB23" s="850"/>
      <c r="AC23" s="851"/>
      <c r="AD23" s="564"/>
      <c r="AE23" s="849" t="str">
        <f>IF(AD23="","",VLOOKUP(AD23,'実績算出　 (6コース) '!$DR:$DU,3,FALSE))</f>
        <v/>
      </c>
      <c r="AF23" s="850"/>
      <c r="AG23" s="850"/>
      <c r="AH23" s="883"/>
      <c r="AI23" s="840"/>
      <c r="AJ23" s="825"/>
      <c r="AK23" s="888"/>
      <c r="AL23" s="889"/>
      <c r="AM23" s="921"/>
      <c r="AN23" s="921"/>
      <c r="AO23" s="922"/>
      <c r="AP23" s="902"/>
      <c r="AQ23" s="903"/>
      <c r="AR23" s="913"/>
      <c r="AS23" s="914"/>
      <c r="AT23" s="914"/>
      <c r="AU23" s="914"/>
      <c r="AV23" s="917"/>
      <c r="AW23" s="852" t="s">
        <v>714</v>
      </c>
      <c r="AX23" s="853"/>
      <c r="CB23" s="379"/>
      <c r="CC23" s="251"/>
      <c r="CD23" s="379"/>
      <c r="CE23" s="379"/>
      <c r="CF23" s="379"/>
      <c r="CG23" s="561" t="s">
        <v>679</v>
      </c>
      <c r="CH23" s="566" t="e">
        <f>VLOOKUP('実績算出　 (6コース) '!N23,$DR:$DV,4,FALSE)</f>
        <v>#N/A</v>
      </c>
      <c r="CI23" s="566" t="e">
        <f>VLOOKUP('実績算出　 (6コース) '!R23,$DR:$DV,4,FALSE)</f>
        <v>#N/A</v>
      </c>
      <c r="CJ23" s="566" t="e">
        <f>VLOOKUP('実績算出　 (6コース) '!V23,$DR:$DV,4,FALSE)</f>
        <v>#N/A</v>
      </c>
      <c r="CK23" s="566" t="e">
        <f>VLOOKUP('実績算出　 (6コース) '!Z23,$DR:$DV,4,FALSE)</f>
        <v>#N/A</v>
      </c>
      <c r="CL23" s="566" t="e">
        <f>VLOOKUP('実績算出　 (6コース) '!AD23,$DR:$DV,4,FALSE)</f>
        <v>#N/A</v>
      </c>
      <c r="CN23" s="545"/>
      <c r="CO23" s="546" t="s">
        <v>677</v>
      </c>
      <c r="CP23" s="547">
        <f>SUMIF(CH22:CL22,"新上五島町",CH23:CL23)*'実績算出　 (6コース) '!AK20</f>
        <v>0</v>
      </c>
      <c r="CQ23" s="548">
        <f>SUMIF(CH22:CL22,"上五島",CH24:CL24)*'実績算出　 (6コース) '!AK22</f>
        <v>0</v>
      </c>
      <c r="CR23" s="567"/>
      <c r="CS23" s="550"/>
      <c r="CT23" s="568"/>
      <c r="CU23" s="551" t="s">
        <v>677</v>
      </c>
      <c r="CV23" s="552" t="str">
        <f>IF('実績算出　 (6コース) '!I23="","0",DA20/CT21)</f>
        <v>0</v>
      </c>
      <c r="CW23" s="553" t="str">
        <f>IF('実績算出　 (6コース) '!I23="","0",DA21/CT21)</f>
        <v>0</v>
      </c>
      <c r="CX23" s="554">
        <f>CV23*'実績算出　 (6コース) '!AK20</f>
        <v>0</v>
      </c>
      <c r="CY23" s="555">
        <f>CW23*'実績算出　 (6コース) '!AK22</f>
        <v>0</v>
      </c>
      <c r="CZ23" s="556">
        <f t="shared" si="0"/>
        <v>0</v>
      </c>
      <c r="DA23" s="563"/>
      <c r="DB23" s="569"/>
      <c r="DC23" s="557" t="s">
        <v>677</v>
      </c>
      <c r="DD23" s="552" t="str">
        <f>IF(('実績算出　 (6コース) '!J23)="","0",('実績算出　 (6コース) '!AK20+'実績算出　 (6コース) '!AK22)*'実績算出　 (6コース) '!J23*1000)</f>
        <v>0</v>
      </c>
      <c r="DE23" s="552">
        <f>COUNTA('実績算出　 (6コース) '!I23)*('実績算出　 (6コース) '!AK20+'実績算出　 (6コース) '!AK22)</f>
        <v>0</v>
      </c>
      <c r="DF23" s="552">
        <f>COUNTA('実績算出　 (6コース) '!K23)*('実績算出　 (6コース) '!AK20+'実績算出　 (6コース) '!AK22)</f>
        <v>0</v>
      </c>
      <c r="DG23" s="552">
        <f>COUNTA('実績算出　 (6コース) '!L23)*('実績算出　 (6コース) '!AK20+'実績算出　 (6コース) '!AK22)</f>
        <v>0</v>
      </c>
      <c r="DH23" s="464"/>
      <c r="DI23" s="464"/>
      <c r="DK23" s="476"/>
      <c r="DL23" s="250"/>
      <c r="DM23" s="464"/>
      <c r="DN23" s="251">
        <v>9</v>
      </c>
      <c r="DO23" s="476" t="s">
        <v>350</v>
      </c>
      <c r="DP23" s="251" t="s">
        <v>353</v>
      </c>
      <c r="DQ23" s="347">
        <v>400</v>
      </c>
      <c r="DU23" s="251"/>
      <c r="DV23" s="476"/>
      <c r="DW23" s="347">
        <v>200</v>
      </c>
      <c r="DZ23" s="251">
        <v>9</v>
      </c>
      <c r="EA23" s="476" t="s">
        <v>350</v>
      </c>
      <c r="EB23" s="251" t="s">
        <v>692</v>
      </c>
      <c r="EC23" s="587">
        <v>400</v>
      </c>
      <c r="EZ23" s="347"/>
    </row>
    <row r="24" spans="2:156" ht="16.5" customHeight="1">
      <c r="B24" s="931"/>
      <c r="C24" s="854"/>
      <c r="D24" s="855"/>
      <c r="E24" s="858"/>
      <c r="F24" s="859"/>
      <c r="G24" s="862" t="s">
        <v>123</v>
      </c>
      <c r="H24" s="863"/>
      <c r="I24" s="541"/>
      <c r="J24" s="542"/>
      <c r="K24" s="570"/>
      <c r="L24" s="560"/>
      <c r="M24" s="869"/>
      <c r="N24" s="830" t="str">
        <f>IF(N23="","",VLOOKUP(N23,'実績算出　 (6コース) '!$DR:$DU,2,FALSE))</f>
        <v/>
      </c>
      <c r="O24" s="831"/>
      <c r="P24" s="831"/>
      <c r="Q24" s="832"/>
      <c r="R24" s="830" t="str">
        <f>IF(R23="","",VLOOKUP(R23,'実績算出　 (6コース) '!$DR:$DU,2,FALSE))</f>
        <v/>
      </c>
      <c r="S24" s="831"/>
      <c r="T24" s="831"/>
      <c r="U24" s="832"/>
      <c r="V24" s="830" t="str">
        <f>IF(V23="","",VLOOKUP(V23,'実績算出　 (6コース) '!$DR:$DU,2,FALSE))</f>
        <v/>
      </c>
      <c r="W24" s="831"/>
      <c r="X24" s="831"/>
      <c r="Y24" s="832"/>
      <c r="Z24" s="830" t="str">
        <f>IF(Z23="","",VLOOKUP(Z23,'実績算出　 (6コース) '!$DR:$DU,2,FALSE))</f>
        <v/>
      </c>
      <c r="AA24" s="831"/>
      <c r="AB24" s="831"/>
      <c r="AC24" s="832"/>
      <c r="AD24" s="830" t="str">
        <f>IF(AD23="","",VLOOKUP(AD23,'実績算出　 (6コース) '!$DR:$DU,2,FALSE))</f>
        <v/>
      </c>
      <c r="AE24" s="831"/>
      <c r="AF24" s="831"/>
      <c r="AG24" s="832"/>
      <c r="AH24" s="833" t="s">
        <v>214</v>
      </c>
      <c r="AI24" s="834"/>
      <c r="AJ24" s="835"/>
      <c r="AK24" s="839">
        <f>AK20+AK22</f>
        <v>0</v>
      </c>
      <c r="AL24" s="823"/>
      <c r="AM24" s="826">
        <f>AM20+AM22</f>
        <v>0</v>
      </c>
      <c r="AN24" s="826"/>
      <c r="AO24" s="827"/>
      <c r="AP24" s="902"/>
      <c r="AQ24" s="903"/>
      <c r="AR24" s="913"/>
      <c r="AS24" s="914"/>
      <c r="AT24" s="914"/>
      <c r="AU24" s="914"/>
      <c r="AV24" s="917"/>
      <c r="AW24" s="845"/>
      <c r="AX24" s="846"/>
      <c r="CB24" s="379"/>
      <c r="CC24" s="251"/>
      <c r="CD24" s="379"/>
      <c r="CE24" s="379"/>
      <c r="CF24" s="379"/>
      <c r="CG24" s="561" t="s">
        <v>684</v>
      </c>
      <c r="CH24" s="566" t="e">
        <f>CH23</f>
        <v>#N/A</v>
      </c>
      <c r="CI24" s="566" t="e">
        <f>CI23</f>
        <v>#N/A</v>
      </c>
      <c r="CJ24" s="566" t="e">
        <f>CJ23</f>
        <v>#N/A</v>
      </c>
      <c r="CK24" s="566" t="e">
        <f>CK23</f>
        <v>#N/A</v>
      </c>
      <c r="CL24" s="566" t="e">
        <f>CL23</f>
        <v>#N/A</v>
      </c>
      <c r="CN24" s="545"/>
      <c r="CO24" s="546" t="s">
        <v>123</v>
      </c>
      <c r="CP24" s="547">
        <f>SUMIF(CH22:CL22,"小値賀町",CH23:CL23)*'実績算出　 (6コース) '!AK20</f>
        <v>0</v>
      </c>
      <c r="CQ24" s="548">
        <f>SUMIF(CH22:CL22,"小値賀",CH24:CL24)*'実績算出　 (6コース) '!AK22</f>
        <v>0</v>
      </c>
      <c r="CR24" s="567"/>
      <c r="CS24" s="550"/>
      <c r="CT24" s="568"/>
      <c r="CU24" s="551" t="s">
        <v>123</v>
      </c>
      <c r="CV24" s="552" t="str">
        <f>IF('実績算出　 (6コース) '!I24="","0",DA20/CT21)</f>
        <v>0</v>
      </c>
      <c r="CW24" s="553" t="str">
        <f>IF('実績算出　 (6コース) '!I24="","0",DA21/CT21)</f>
        <v>0</v>
      </c>
      <c r="CX24" s="554">
        <f>CV24*'実績算出　 (6コース) '!AK20</f>
        <v>0</v>
      </c>
      <c r="CY24" s="555">
        <f>CW24*'実績算出　 (6コース) '!AK22</f>
        <v>0</v>
      </c>
      <c r="CZ24" s="556">
        <f t="shared" si="0"/>
        <v>0</v>
      </c>
      <c r="DA24" s="563"/>
      <c r="DB24" s="569"/>
      <c r="DC24" s="557" t="s">
        <v>123</v>
      </c>
      <c r="DD24" s="552" t="str">
        <f>IF(('実績算出　 (6コース) '!J24)="","0",('実績算出　 (6コース) '!AK20+'実績算出　 (6コース) '!AK22)*'実績算出　 (6コース) '!J24*1000)</f>
        <v>0</v>
      </c>
      <c r="DE24" s="552">
        <f>COUNTA('実績算出　 (6コース) '!I24)*('実績算出　 (6コース) '!AK20+'実績算出　 (6コース) '!AK22)</f>
        <v>0</v>
      </c>
      <c r="DF24" s="552">
        <f>COUNTA('実績算出　 (6コース) '!K24)*('実績算出　 (6コース) '!AK20+'実績算出　 (6コース) '!AK22)</f>
        <v>0</v>
      </c>
      <c r="DG24" s="552">
        <f>COUNTA('実績算出　 (6コース) '!L24)*('実績算出　 (6コース) '!AK20+'実績算出　 (6コース) '!AK22)</f>
        <v>0</v>
      </c>
      <c r="DH24" s="464"/>
      <c r="DI24" s="464"/>
      <c r="DK24" s="476"/>
      <c r="DL24" s="250"/>
      <c r="DM24" s="379"/>
      <c r="DN24" s="251">
        <v>10</v>
      </c>
      <c r="DO24" s="476" t="s">
        <v>355</v>
      </c>
      <c r="DP24" s="251" t="s">
        <v>348</v>
      </c>
      <c r="DQ24" s="347">
        <v>1600</v>
      </c>
      <c r="DU24" s="251"/>
      <c r="DV24" s="251"/>
      <c r="DW24" s="347">
        <v>800</v>
      </c>
      <c r="DZ24" s="251">
        <v>10</v>
      </c>
      <c r="EA24" s="476" t="s">
        <v>355</v>
      </c>
      <c r="EB24" s="251" t="s">
        <v>348</v>
      </c>
      <c r="EC24" s="587">
        <v>1600</v>
      </c>
      <c r="EZ24" s="347"/>
    </row>
    <row r="25" spans="2:156" ht="16.5" customHeight="1" thickBot="1">
      <c r="B25" s="932"/>
      <c r="C25" s="856"/>
      <c r="D25" s="857"/>
      <c r="E25" s="860"/>
      <c r="F25" s="861"/>
      <c r="G25" s="871" t="s">
        <v>124</v>
      </c>
      <c r="H25" s="872"/>
      <c r="I25" s="571"/>
      <c r="J25" s="572"/>
      <c r="K25" s="573"/>
      <c r="L25" s="574"/>
      <c r="M25" s="870"/>
      <c r="N25" s="873" t="str">
        <f>IF(N23="","",VLOOKUP(N23,'実績算出　 (6コース) '!$DR:$DU,4,FALSE))</f>
        <v/>
      </c>
      <c r="O25" s="874"/>
      <c r="P25" s="874"/>
      <c r="Q25" s="875"/>
      <c r="R25" s="873" t="str">
        <f>IF(R23="","",VLOOKUP(R23,'実績算出　 (6コース) '!$DR:$DU,4,FALSE))</f>
        <v/>
      </c>
      <c r="S25" s="874"/>
      <c r="T25" s="874"/>
      <c r="U25" s="875"/>
      <c r="V25" s="873" t="str">
        <f>IF(V23="","",VLOOKUP(V23,'実績算出　 (6コース) '!$DR:$DU,4,FALSE))</f>
        <v/>
      </c>
      <c r="W25" s="874"/>
      <c r="X25" s="874"/>
      <c r="Y25" s="875"/>
      <c r="Z25" s="873" t="str">
        <f>IF(Z23="","",VLOOKUP(Z23,'実績算出　 (6コース) '!$DR:$DU,4,FALSE))</f>
        <v/>
      </c>
      <c r="AA25" s="874"/>
      <c r="AB25" s="874"/>
      <c r="AC25" s="875"/>
      <c r="AD25" s="873" t="str">
        <f>IF(AD23="","",VLOOKUP(AD23,'実績算出　 (6コース) '!$DR:$DU,4,FALSE))</f>
        <v/>
      </c>
      <c r="AE25" s="874"/>
      <c r="AF25" s="874"/>
      <c r="AG25" s="875"/>
      <c r="AH25" s="836"/>
      <c r="AI25" s="837"/>
      <c r="AJ25" s="838"/>
      <c r="AK25" s="840"/>
      <c r="AL25" s="825"/>
      <c r="AM25" s="828"/>
      <c r="AN25" s="828"/>
      <c r="AO25" s="829"/>
      <c r="AP25" s="904"/>
      <c r="AQ25" s="905"/>
      <c r="AR25" s="915"/>
      <c r="AS25" s="916"/>
      <c r="AT25" s="916"/>
      <c r="AU25" s="916"/>
      <c r="AV25" s="918"/>
      <c r="AW25" s="847"/>
      <c r="AX25" s="848"/>
      <c r="CB25" s="379"/>
      <c r="CC25" s="251"/>
      <c r="CD25" s="379"/>
      <c r="CE25" s="379"/>
      <c r="CF25" s="379"/>
      <c r="CN25" s="575"/>
      <c r="CO25" s="576" t="s">
        <v>124</v>
      </c>
      <c r="CP25" s="577">
        <f>SUMIF(CH22:CL22,"宇久町",CH23:CL23)*'実績算出　 (6コース) '!AK20</f>
        <v>0</v>
      </c>
      <c r="CQ25" s="578">
        <f>SUMIF(CH22:CL22,"宇久",CH24:CL24)*'実績算出　 (6コース) '!AK22</f>
        <v>0</v>
      </c>
      <c r="CR25" s="567"/>
      <c r="CS25" s="550"/>
      <c r="CT25" s="579"/>
      <c r="CU25" s="580" t="s">
        <v>124</v>
      </c>
      <c r="CV25" s="581" t="str">
        <f>IF('実績算出　 (6コース) '!I25="","0",DA20/CT21)</f>
        <v>0</v>
      </c>
      <c r="CW25" s="582" t="str">
        <f>IF('実績算出　 (6コース) '!I25="","0",DA21/CT21)</f>
        <v>0</v>
      </c>
      <c r="CX25" s="583">
        <f>CV25*'実績算出　 (6コース) '!AK20</f>
        <v>0</v>
      </c>
      <c r="CY25" s="584">
        <f>CW25*'実績算出　 (6コース) '!AK22</f>
        <v>0</v>
      </c>
      <c r="CZ25" s="585">
        <f t="shared" si="0"/>
        <v>0</v>
      </c>
      <c r="DA25" s="563"/>
      <c r="DC25" s="586" t="s">
        <v>124</v>
      </c>
      <c r="DD25" s="581" t="str">
        <f>IF(('実績算出　 (6コース) '!J25)="","0",('実績算出　 (6コース) '!AK20+'実績算出　 (6コース) '!AK22)*'実績算出　 (6コース) '!J25*1000)</f>
        <v>0</v>
      </c>
      <c r="DE25" s="581">
        <f>COUNTA('実績算出　 (6コース) '!I25)*('実績算出　 (6コース) '!AK20+'実績算出　 (6コース) '!AK22)</f>
        <v>0</v>
      </c>
      <c r="DF25" s="581">
        <f>COUNTA('実績算出　 (6コース) '!K25)*('実績算出　 (6コース) '!AK20+'実績算出　 (6コース) '!AK22)</f>
        <v>0</v>
      </c>
      <c r="DG25" s="581">
        <f>COUNTA('実績算出　 (6コース) '!L25)*('実績算出　 (6コース) '!AK20+'実績算出　 (6コース) '!AK22)</f>
        <v>0</v>
      </c>
      <c r="DH25" s="464"/>
      <c r="DI25" s="464"/>
      <c r="DK25" s="476"/>
      <c r="DL25" s="250"/>
      <c r="DM25" s="379"/>
      <c r="DN25" s="251">
        <v>11</v>
      </c>
      <c r="DO25" s="476" t="s">
        <v>356</v>
      </c>
      <c r="DP25" s="251" t="s">
        <v>348</v>
      </c>
      <c r="DQ25" s="347">
        <v>1600</v>
      </c>
      <c r="DU25" s="251"/>
      <c r="DV25" s="251"/>
      <c r="DW25" s="347">
        <v>800</v>
      </c>
      <c r="DZ25" s="251">
        <v>11</v>
      </c>
      <c r="EA25" s="476" t="s">
        <v>356</v>
      </c>
      <c r="EB25" s="251" t="s">
        <v>348</v>
      </c>
      <c r="EC25" s="587">
        <v>1600</v>
      </c>
      <c r="EZ25" s="347"/>
    </row>
    <row r="26" spans="2:156" ht="16.5" customHeight="1" thickTop="1" thickBot="1">
      <c r="B26" s="950">
        <v>3</v>
      </c>
      <c r="C26" s="933"/>
      <c r="D26" s="936"/>
      <c r="E26" s="939"/>
      <c r="F26" s="940"/>
      <c r="G26" s="945" t="s">
        <v>657</v>
      </c>
      <c r="H26" s="946"/>
      <c r="I26" s="521"/>
      <c r="J26" s="522"/>
      <c r="K26" s="523"/>
      <c r="L26" s="524"/>
      <c r="M26" s="947" t="s">
        <v>658</v>
      </c>
      <c r="N26" s="525"/>
      <c r="O26" s="923" t="str">
        <f>IF(N26="","",VLOOKUP(N26,'実績算出　 (6コース) '!$DN:$DQ,3,FALSE))</f>
        <v/>
      </c>
      <c r="P26" s="924"/>
      <c r="Q26" s="925"/>
      <c r="R26" s="525"/>
      <c r="S26" s="923" t="str">
        <f>IF(R26="","",VLOOKUP(R26,'実績算出　 (6コース) '!$DN:$DQ,3,FALSE))</f>
        <v/>
      </c>
      <c r="T26" s="924"/>
      <c r="U26" s="925"/>
      <c r="V26" s="525"/>
      <c r="W26" s="923" t="str">
        <f>IF(V26="","",VLOOKUP(V26,'実績算出　 (6コース) '!$DN:$DQ,3,FALSE))</f>
        <v/>
      </c>
      <c r="X26" s="924"/>
      <c r="Y26" s="925"/>
      <c r="Z26" s="525"/>
      <c r="AA26" s="923" t="str">
        <f>IF(Z26="","",VLOOKUP(Z26,'実績算出　 (6コース) '!$DN:$DQ,3,FALSE))</f>
        <v/>
      </c>
      <c r="AB26" s="924"/>
      <c r="AC26" s="925"/>
      <c r="AD26" s="525"/>
      <c r="AE26" s="923" t="str">
        <f>IF(AD26="","",VLOOKUP(AD26,'実績算出　 (6コース) '!$DN:$DQ,3,FALSE))</f>
        <v/>
      </c>
      <c r="AF26" s="924"/>
      <c r="AG26" s="924"/>
      <c r="AH26" s="926" t="s">
        <v>340</v>
      </c>
      <c r="AI26" s="839">
        <f>DA26+CR26</f>
        <v>0</v>
      </c>
      <c r="AJ26" s="823"/>
      <c r="AK26" s="893"/>
      <c r="AL26" s="894"/>
      <c r="AM26" s="826">
        <f>(AI26*AK26)</f>
        <v>0</v>
      </c>
      <c r="AN26" s="826"/>
      <c r="AO26" s="897"/>
      <c r="AP26" s="900">
        <f>SUM('実績算出　 (6コース) '!J26:J31)*AK30</f>
        <v>0</v>
      </c>
      <c r="AQ26" s="901"/>
      <c r="AR26" s="906"/>
      <c r="AS26" s="907"/>
      <c r="AT26" s="907"/>
      <c r="AU26" s="907"/>
      <c r="AV26" s="908"/>
      <c r="AW26" s="909" t="s">
        <v>712</v>
      </c>
      <c r="AX26" s="910"/>
      <c r="CB26" s="379"/>
      <c r="CC26" s="251"/>
      <c r="CD26" s="379"/>
      <c r="CE26" s="379"/>
      <c r="CF26" s="379"/>
      <c r="CN26" s="527">
        <v>3</v>
      </c>
      <c r="CO26" s="528" t="s">
        <v>660</v>
      </c>
      <c r="CP26" s="529">
        <f>SUMIF(CH28:CL28,"対馬市",CH29:CL29)*'実績算出　 (6コース) '!AK26</f>
        <v>0</v>
      </c>
      <c r="CQ26" s="530">
        <f>SUMIF(CH28:CL28,"対馬市",CH30:CL30)*'実績算出　 (6コース) '!AK28</f>
        <v>0</v>
      </c>
      <c r="CR26" s="531">
        <f>SUM('実績算出　 (6コース) '!N31:AG31)</f>
        <v>0</v>
      </c>
      <c r="CS26" s="550"/>
      <c r="CT26" s="532" t="s">
        <v>603</v>
      </c>
      <c r="CU26" s="533" t="s">
        <v>660</v>
      </c>
      <c r="CV26" s="534" t="str">
        <f>IF('実績算出　 (6コース) '!I26="","0",DA26/CT27)</f>
        <v>0</v>
      </c>
      <c r="CW26" s="535" t="str">
        <f>IF('実績算出　 (6コース) '!I26="","0",DA27/CT27)</f>
        <v>0</v>
      </c>
      <c r="CX26" s="536">
        <f>CV26*'実績算出　 (6コース) '!AK26</f>
        <v>0</v>
      </c>
      <c r="CY26" s="537">
        <f>CW26*'実績算出　 (6コース) '!AK28</f>
        <v>0</v>
      </c>
      <c r="CZ26" s="538">
        <f t="shared" si="0"/>
        <v>0</v>
      </c>
      <c r="DA26" s="531">
        <f>SUM('実績算出　 (6コース) '!N28:AG28)</f>
        <v>0</v>
      </c>
      <c r="DC26" s="539" t="s">
        <v>660</v>
      </c>
      <c r="DD26" s="534" t="str">
        <f>IF(('実績算出　 (6コース) '!J26)="","0",('実績算出　 (6コース) '!AK26+'実績算出　 (6コース) '!AK28)*'実績算出　 (6コース) '!J26*1000)</f>
        <v>0</v>
      </c>
      <c r="DE26" s="534">
        <f>COUNTA('実績算出　 (6コース) '!I26)*('実績算出　 (6コース) '!AK26+'実績算出　 (6コース) '!AK28)</f>
        <v>0</v>
      </c>
      <c r="DF26" s="534">
        <f>COUNTA('実績算出　 (6コース) '!K26)*('実績算出　 (6コース) '!AK26+'実績算出　 (6コース) '!AK28)</f>
        <v>0</v>
      </c>
      <c r="DG26" s="534">
        <f>COUNTA('実績算出　 (6コース) '!L26)*('実績算出　 (6コース) '!AK26+'実績算出　 (6コース) '!AK28)</f>
        <v>0</v>
      </c>
      <c r="DH26" s="464"/>
      <c r="DI26" s="464"/>
      <c r="DK26" s="476"/>
      <c r="DL26" s="250"/>
      <c r="DM26" s="379"/>
      <c r="DN26" s="251">
        <v>12</v>
      </c>
      <c r="DO26" s="476" t="s">
        <v>357</v>
      </c>
      <c r="DP26" s="251" t="s">
        <v>348</v>
      </c>
      <c r="DQ26" s="347">
        <v>1600</v>
      </c>
      <c r="DU26" s="251"/>
      <c r="DV26" s="251"/>
      <c r="DW26" s="347">
        <v>800</v>
      </c>
      <c r="DZ26" s="251">
        <v>12</v>
      </c>
      <c r="EA26" s="476" t="s">
        <v>357</v>
      </c>
      <c r="EB26" s="251" t="s">
        <v>348</v>
      </c>
      <c r="EC26" s="587">
        <v>1600</v>
      </c>
      <c r="EZ26" s="347"/>
    </row>
    <row r="27" spans="2:156" ht="16.5" customHeight="1">
      <c r="B27" s="931"/>
      <c r="C27" s="934"/>
      <c r="D27" s="937"/>
      <c r="E27" s="941"/>
      <c r="F27" s="942"/>
      <c r="G27" s="862" t="s">
        <v>661</v>
      </c>
      <c r="H27" s="863"/>
      <c r="I27" s="541"/>
      <c r="J27" s="542"/>
      <c r="K27" s="543"/>
      <c r="L27" s="544"/>
      <c r="M27" s="948"/>
      <c r="N27" s="890" t="str">
        <f>IF(N26="","",VLOOKUP(N26,'実績算出　 (6コース) '!$DN:$DQ,2,FALSE))</f>
        <v/>
      </c>
      <c r="O27" s="891"/>
      <c r="P27" s="891"/>
      <c r="Q27" s="892"/>
      <c r="R27" s="890" t="str">
        <f>IF(R26="","",VLOOKUP(R26,$DN:$DQ,2,FALSE))</f>
        <v/>
      </c>
      <c r="S27" s="891"/>
      <c r="T27" s="891"/>
      <c r="U27" s="892"/>
      <c r="V27" s="890" t="str">
        <f>IF(V26="","",VLOOKUP(V26,'実績算出　 (6コース) '!$DN:$DQ,2,FALSE))</f>
        <v/>
      </c>
      <c r="W27" s="891"/>
      <c r="X27" s="891"/>
      <c r="Y27" s="892"/>
      <c r="Z27" s="890" t="str">
        <f>IF(Z26="","",VLOOKUP(Z26,'実績算出　 (6コース) '!$DN:$DQ,2,FALSE))</f>
        <v/>
      </c>
      <c r="AA27" s="891"/>
      <c r="AB27" s="891"/>
      <c r="AC27" s="892"/>
      <c r="AD27" s="890" t="str">
        <f>IF(AD26="","",VLOOKUP(AD26,'実績算出　 (6コース) '!$DN:$DQ,2,FALSE))</f>
        <v/>
      </c>
      <c r="AE27" s="891"/>
      <c r="AF27" s="891"/>
      <c r="AG27" s="891"/>
      <c r="AH27" s="927"/>
      <c r="AI27" s="928"/>
      <c r="AJ27" s="929"/>
      <c r="AK27" s="895"/>
      <c r="AL27" s="896"/>
      <c r="AM27" s="898"/>
      <c r="AN27" s="898"/>
      <c r="AO27" s="899"/>
      <c r="AP27" s="902"/>
      <c r="AQ27" s="903"/>
      <c r="AR27" s="911"/>
      <c r="AS27" s="912"/>
      <c r="AT27" s="914"/>
      <c r="AU27" s="914"/>
      <c r="AV27" s="917"/>
      <c r="AW27" s="845"/>
      <c r="AX27" s="846"/>
      <c r="CB27" s="379"/>
      <c r="CC27" s="251"/>
      <c r="CD27" s="379"/>
      <c r="CE27" s="379"/>
      <c r="CF27" s="379"/>
      <c r="CN27" s="545"/>
      <c r="CO27" s="546" t="s">
        <v>662</v>
      </c>
      <c r="CP27" s="547">
        <f>SUMIF(CH28:CL28,"壱岐市",CH29:CL29)*'実績算出　 (6コース) '!AK26</f>
        <v>0</v>
      </c>
      <c r="CQ27" s="548">
        <f>SUMIF(CH28:CL28,"壱岐市",CH30:CL30)*'実績算出　 (6コース) '!AK28</f>
        <v>0</v>
      </c>
      <c r="CR27" s="549">
        <f>CR26</f>
        <v>0</v>
      </c>
      <c r="CS27" s="550"/>
      <c r="CT27" s="876">
        <f>COUNTA('実績算出　 (6コース) '!I26:I31)</f>
        <v>0</v>
      </c>
      <c r="CU27" s="551" t="s">
        <v>662</v>
      </c>
      <c r="CV27" s="552" t="str">
        <f>IF('実績算出　 (6コース) '!I27="","0",DA26/CT27)</f>
        <v>0</v>
      </c>
      <c r="CW27" s="553" t="str">
        <f>IF('実績算出　 (6コース) '!I27="","0",DA27/CT27)</f>
        <v>0</v>
      </c>
      <c r="CX27" s="554">
        <f>CV27*'実績算出　 (6コース) '!AK26</f>
        <v>0</v>
      </c>
      <c r="CY27" s="555">
        <f>CW27*'実績算出　 (6コース) '!AK28</f>
        <v>0</v>
      </c>
      <c r="CZ27" s="556">
        <f t="shared" si="0"/>
        <v>0</v>
      </c>
      <c r="DA27" s="549">
        <f>CL53</f>
        <v>0</v>
      </c>
      <c r="DC27" s="557" t="s">
        <v>662</v>
      </c>
      <c r="DD27" s="552" t="str">
        <f>IF(('実績算出　 (6コース) '!J27)="","0",('実績算出　 (6コース) '!AK26+'実績算出　 (6コース) '!AK28)*'実績算出　 (6コース) '!J27*1000)</f>
        <v>0</v>
      </c>
      <c r="DE27" s="552">
        <f>COUNTA('実績算出　 (6コース) '!I27)*('実績算出　 (6コース) '!AK26+'実績算出　 (6コース) '!AK28)</f>
        <v>0</v>
      </c>
      <c r="DF27" s="552">
        <f>COUNTA('実績算出　 (6コース) '!K27)*('実績算出　 (6コース) '!AK26+'実績算出　 (6コース) '!AK28)</f>
        <v>0</v>
      </c>
      <c r="DG27" s="552">
        <f>COUNTA('実績算出　 (6コース) '!L27)*('実績算出　 (6コース) '!AK26+'実績算出　 (6コース) '!AK28)</f>
        <v>0</v>
      </c>
      <c r="DH27" s="464"/>
      <c r="DI27" s="464"/>
      <c r="DK27" s="476"/>
      <c r="DL27" s="250"/>
      <c r="DM27" s="379"/>
      <c r="DN27" s="251">
        <v>13</v>
      </c>
      <c r="DO27" s="476" t="s">
        <v>358</v>
      </c>
      <c r="DP27" s="251" t="s">
        <v>348</v>
      </c>
      <c r="DQ27" s="347">
        <v>300</v>
      </c>
      <c r="DU27" s="251"/>
      <c r="DV27" s="251"/>
      <c r="DW27" s="347">
        <v>150</v>
      </c>
      <c r="DZ27" s="251">
        <v>13</v>
      </c>
      <c r="EA27" s="476" t="s">
        <v>358</v>
      </c>
      <c r="EB27" s="251" t="s">
        <v>348</v>
      </c>
      <c r="EC27" s="587">
        <v>300</v>
      </c>
    </row>
    <row r="28" spans="2:156" ht="16.5" customHeight="1" thickBot="1">
      <c r="B28" s="931"/>
      <c r="C28" s="935"/>
      <c r="D28" s="938"/>
      <c r="E28" s="943"/>
      <c r="F28" s="944"/>
      <c r="G28" s="862" t="s">
        <v>121</v>
      </c>
      <c r="H28" s="863"/>
      <c r="I28" s="541"/>
      <c r="J28" s="542"/>
      <c r="K28" s="543"/>
      <c r="L28" s="560"/>
      <c r="M28" s="949"/>
      <c r="N28" s="878" t="str">
        <f>IF(N26="","",VLOOKUP(N26,'実績算出　 (6コース) '!$DN:$DQ,4,FALSE))</f>
        <v/>
      </c>
      <c r="O28" s="879"/>
      <c r="P28" s="879"/>
      <c r="Q28" s="880"/>
      <c r="R28" s="878" t="str">
        <f>IF(R26="","",VLOOKUP(R26,'実績算出　 (6コース) '!$DN:$DQ,4,FALSE))</f>
        <v/>
      </c>
      <c r="S28" s="879"/>
      <c r="T28" s="879"/>
      <c r="U28" s="880"/>
      <c r="V28" s="881" t="str">
        <f>IF(V26="","",VLOOKUP(V26,'実績算出　 (6コース) '!$DN:$DQ,4,FALSE))</f>
        <v/>
      </c>
      <c r="W28" s="879"/>
      <c r="X28" s="879"/>
      <c r="Y28" s="880"/>
      <c r="Z28" s="878" t="str">
        <f>IF(Z26="","",VLOOKUP(Z26,'実績算出　 (6コース) '!$DN:$DQ,4,FALSE))</f>
        <v/>
      </c>
      <c r="AA28" s="879"/>
      <c r="AB28" s="879"/>
      <c r="AC28" s="880"/>
      <c r="AD28" s="878" t="str">
        <f>IF(AD26="","",VLOOKUP(AD26,'実績算出　 (6コース) '!$DN:$DQ,4,FALSE))</f>
        <v/>
      </c>
      <c r="AE28" s="879"/>
      <c r="AF28" s="879"/>
      <c r="AG28" s="879"/>
      <c r="AH28" s="882" t="s">
        <v>669</v>
      </c>
      <c r="AI28" s="884">
        <f>CR27+DA27</f>
        <v>0</v>
      </c>
      <c r="AJ28" s="885"/>
      <c r="AK28" s="886"/>
      <c r="AL28" s="887"/>
      <c r="AM28" s="898">
        <f>(AI28*AK28)</f>
        <v>0</v>
      </c>
      <c r="AN28" s="898"/>
      <c r="AO28" s="899"/>
      <c r="AP28" s="902"/>
      <c r="AQ28" s="903"/>
      <c r="AR28" s="913"/>
      <c r="AS28" s="914"/>
      <c r="AT28" s="914"/>
      <c r="AU28" s="914"/>
      <c r="AV28" s="917"/>
      <c r="AW28" s="919"/>
      <c r="AX28" s="920"/>
      <c r="CB28" s="379"/>
      <c r="CC28" s="251"/>
      <c r="CD28" s="379"/>
      <c r="CE28" s="379"/>
      <c r="CF28" s="379"/>
      <c r="CG28" s="561" t="s">
        <v>670</v>
      </c>
      <c r="CH28" s="562" t="e">
        <f>VLOOKUP('実績算出　 (6コース) '!N29,$DR:$DV,5,FALSE)</f>
        <v>#N/A</v>
      </c>
      <c r="CI28" s="562" t="e">
        <f>VLOOKUP('実績算出　 (6コース) '!R29,$DR:$DV,5,FALSE)</f>
        <v>#N/A</v>
      </c>
      <c r="CJ28" s="562" t="e">
        <f>VLOOKUP('実績算出　 (6コース) '!V29,$DR:$DV,5,FALSE)</f>
        <v>#N/A</v>
      </c>
      <c r="CK28" s="562" t="e">
        <f>VLOOKUP('実績算出　 (6コース) '!Z29,$DR:$DV,5,FALSE)</f>
        <v>#N/A</v>
      </c>
      <c r="CL28" s="562" t="e">
        <f>VLOOKUP('実績算出　 (6コース) '!AD29,$DR:$DV,5,FALSE)</f>
        <v>#N/A</v>
      </c>
      <c r="CN28" s="545"/>
      <c r="CO28" s="546" t="s">
        <v>121</v>
      </c>
      <c r="CP28" s="547">
        <f>SUMIF(CH28:CL28,"五島市",CH29:CL29)*'実績算出　 (6コース) '!AK26</f>
        <v>0</v>
      </c>
      <c r="CQ28" s="548">
        <f>SUMIF(CH28:CL28,"五島市",CH30:CL30)*'実績算出　 (6コース) '!AK28</f>
        <v>0</v>
      </c>
      <c r="CR28" s="567"/>
      <c r="CS28" s="550"/>
      <c r="CT28" s="877"/>
      <c r="CU28" s="551" t="s">
        <v>121</v>
      </c>
      <c r="CV28" s="552" t="str">
        <f>IF('実績算出　 (6コース) '!I28="","0",DA26/CT27)</f>
        <v>0</v>
      </c>
      <c r="CW28" s="553" t="str">
        <f>IF('実績算出　 (6コース) '!I28="","0",DA27/CT27)</f>
        <v>0</v>
      </c>
      <c r="CX28" s="554">
        <f>CV28*'実績算出　 (6コース) '!AK26</f>
        <v>0</v>
      </c>
      <c r="CY28" s="555">
        <f>CW28*'実績算出　 (6コース) '!AK28</f>
        <v>0</v>
      </c>
      <c r="CZ28" s="556">
        <f t="shared" si="0"/>
        <v>0</v>
      </c>
      <c r="DA28" s="563"/>
      <c r="DC28" s="557" t="s">
        <v>121</v>
      </c>
      <c r="DD28" s="552" t="str">
        <f>IF(('実績算出　 (6コース) '!J28)="","0",('実績算出　 (6コース) '!AK26+'実績算出　 (6コース) '!AK28)*'実績算出　 (6コース) '!J28*1000)</f>
        <v>0</v>
      </c>
      <c r="DE28" s="552">
        <f>COUNTA('実績算出　 (6コース) '!I28)*('実績算出　 (6コース) '!AK26+'実績算出　 (6コース) '!AK28)</f>
        <v>0</v>
      </c>
      <c r="DF28" s="552">
        <f>COUNTA('実績算出　 (6コース) '!K28)*('実績算出　 (6コース) '!AK26+'実績算出　 (6コース) '!AK28)</f>
        <v>0</v>
      </c>
      <c r="DG28" s="552">
        <f>COUNTA('実績算出　 (6コース) '!L28)*('実績算出　 (6コース) '!AK26+'実績算出　 (6コース) '!AK28)</f>
        <v>0</v>
      </c>
      <c r="DH28" s="464"/>
      <c r="DI28" s="464"/>
      <c r="DK28" s="476"/>
      <c r="DL28" s="250"/>
      <c r="DM28" s="379"/>
      <c r="DN28" s="251">
        <v>14</v>
      </c>
      <c r="DO28" s="476" t="s">
        <v>359</v>
      </c>
      <c r="DP28" s="251" t="s">
        <v>348</v>
      </c>
      <c r="DQ28" s="347">
        <v>500</v>
      </c>
      <c r="DU28" s="251"/>
      <c r="DV28" s="251"/>
      <c r="DW28" s="347">
        <v>250</v>
      </c>
      <c r="DZ28" s="251">
        <v>14</v>
      </c>
      <c r="EA28" s="476" t="s">
        <v>359</v>
      </c>
      <c r="EB28" s="251" t="s">
        <v>348</v>
      </c>
      <c r="EC28" s="587">
        <v>500</v>
      </c>
    </row>
    <row r="29" spans="2:156" ht="16.5" customHeight="1" thickBot="1">
      <c r="B29" s="931"/>
      <c r="C29" s="864" t="s">
        <v>713</v>
      </c>
      <c r="D29" s="865"/>
      <c r="E29" s="866" t="s">
        <v>713</v>
      </c>
      <c r="F29" s="867"/>
      <c r="G29" s="862" t="s">
        <v>677</v>
      </c>
      <c r="H29" s="863"/>
      <c r="I29" s="541"/>
      <c r="J29" s="542"/>
      <c r="K29" s="543"/>
      <c r="L29" s="560"/>
      <c r="M29" s="868" t="s">
        <v>678</v>
      </c>
      <c r="N29" s="564"/>
      <c r="O29" s="849" t="str">
        <f>IF(N29="","",VLOOKUP(N29,'実績算出　 (6コース) '!$DR:$DU,3,FALSE))</f>
        <v/>
      </c>
      <c r="P29" s="850"/>
      <c r="Q29" s="851"/>
      <c r="R29" s="564"/>
      <c r="S29" s="849" t="str">
        <f>IF(R29="","",VLOOKUP(R29,'実績算出　 (6コース) '!$DR:$DU,3,FALSE))</f>
        <v/>
      </c>
      <c r="T29" s="850"/>
      <c r="U29" s="851"/>
      <c r="V29" s="565"/>
      <c r="W29" s="849" t="str">
        <f>IF(V29="","",VLOOKUP(V29,'実績算出　 (6コース) '!$DR:$DU,3,FALSE))</f>
        <v/>
      </c>
      <c r="X29" s="850"/>
      <c r="Y29" s="851"/>
      <c r="Z29" s="564"/>
      <c r="AA29" s="849" t="str">
        <f>IF(Z29="","",VLOOKUP(Z29,'実績算出　 (6コース) '!$DR:$DU,3,FALSE))</f>
        <v/>
      </c>
      <c r="AB29" s="850"/>
      <c r="AC29" s="851"/>
      <c r="AD29" s="564"/>
      <c r="AE29" s="849" t="str">
        <f>IF(AD29="","",VLOOKUP(AD29,'実績算出　 (6コース) '!$DR:$DU,3,FALSE))</f>
        <v/>
      </c>
      <c r="AF29" s="850"/>
      <c r="AG29" s="850"/>
      <c r="AH29" s="883"/>
      <c r="AI29" s="840"/>
      <c r="AJ29" s="825"/>
      <c r="AK29" s="888"/>
      <c r="AL29" s="889"/>
      <c r="AM29" s="921"/>
      <c r="AN29" s="921"/>
      <c r="AO29" s="922"/>
      <c r="AP29" s="902"/>
      <c r="AQ29" s="903"/>
      <c r="AR29" s="913"/>
      <c r="AS29" s="914"/>
      <c r="AT29" s="914"/>
      <c r="AU29" s="914"/>
      <c r="AV29" s="917"/>
      <c r="AW29" s="852" t="s">
        <v>714</v>
      </c>
      <c r="AX29" s="853"/>
      <c r="CB29" s="379"/>
      <c r="CC29" s="251"/>
      <c r="CD29" s="379"/>
      <c r="CE29" s="379"/>
      <c r="CF29" s="379"/>
      <c r="CG29" s="561" t="s">
        <v>679</v>
      </c>
      <c r="CH29" s="566" t="e">
        <f>VLOOKUP('実績算出　 (6コース) '!N29,$DR:$DV,4,FALSE)</f>
        <v>#N/A</v>
      </c>
      <c r="CI29" s="566" t="e">
        <f>VLOOKUP('実績算出　 (6コース) '!R29,$DR:$DV,4,FALSE)</f>
        <v>#N/A</v>
      </c>
      <c r="CJ29" s="566" t="e">
        <f>VLOOKUP('実績算出　 (6コース) '!V29,$DR:$DV,4,FALSE)</f>
        <v>#N/A</v>
      </c>
      <c r="CK29" s="566" t="e">
        <f>VLOOKUP('実績算出　 (6コース) '!Z29,$DR:$DV,4,FALSE)</f>
        <v>#N/A</v>
      </c>
      <c r="CL29" s="566" t="e">
        <f>VLOOKUP('実績算出　 (6コース) '!AD29,$DR:$DV,4,FALSE)</f>
        <v>#N/A</v>
      </c>
      <c r="CN29" s="545"/>
      <c r="CO29" s="546" t="s">
        <v>677</v>
      </c>
      <c r="CP29" s="547">
        <f>SUMIF(CH28:CL28,"新上五島町",CH29:CL29)*'実績算出　 (6コース) '!AK26</f>
        <v>0</v>
      </c>
      <c r="CQ29" s="548">
        <f>SUMIF(CH28:CL28,"上五島",CH30:CL30)*'実績算出　 (6コース) '!AK28</f>
        <v>0</v>
      </c>
      <c r="CR29" s="567"/>
      <c r="CS29" s="550"/>
      <c r="CT29" s="568"/>
      <c r="CU29" s="551" t="s">
        <v>677</v>
      </c>
      <c r="CV29" s="552" t="str">
        <f>IF('実績算出　 (6コース) '!I29="","0",DA26/CT27)</f>
        <v>0</v>
      </c>
      <c r="CW29" s="553" t="str">
        <f>IF('実績算出　 (6コース) '!I29="","0",DA27/CT27)</f>
        <v>0</v>
      </c>
      <c r="CX29" s="554">
        <f>CV29*'実績算出　 (6コース) '!AK26</f>
        <v>0</v>
      </c>
      <c r="CY29" s="555">
        <f>CW29*'実績算出　 (6コース) '!AK28</f>
        <v>0</v>
      </c>
      <c r="CZ29" s="556">
        <f t="shared" si="0"/>
        <v>0</v>
      </c>
      <c r="DA29" s="563"/>
      <c r="DB29" s="569"/>
      <c r="DC29" s="557" t="s">
        <v>677</v>
      </c>
      <c r="DD29" s="552" t="str">
        <f>IF(('実績算出　 (6コース) '!J29)="","0",('実績算出　 (6コース) '!AK26+'実績算出　 (6コース) '!AK28)*'実績算出　 (6コース) '!J29*1000)</f>
        <v>0</v>
      </c>
      <c r="DE29" s="552">
        <f>COUNTA('実績算出　 (6コース) '!I29)*('実績算出　 (6コース) '!AK26+'実績算出　 (6コース) '!AK28)</f>
        <v>0</v>
      </c>
      <c r="DF29" s="552">
        <f>COUNTA('実績算出　 (6コース) '!K29)*('実績算出　 (6コース) '!AK26+'実績算出　 (6コース) '!AK28)</f>
        <v>0</v>
      </c>
      <c r="DG29" s="552">
        <f>COUNTA('実績算出　 (6コース) '!L29)*('実績算出　 (6コース) '!AK26+'実績算出　 (6コース) '!AK28)</f>
        <v>0</v>
      </c>
      <c r="DH29" s="464"/>
      <c r="DI29" s="464"/>
      <c r="DK29" s="476"/>
      <c r="DL29" s="250"/>
      <c r="DM29" s="379"/>
      <c r="DN29" s="251">
        <v>15</v>
      </c>
      <c r="DO29" s="476" t="s">
        <v>360</v>
      </c>
      <c r="DP29" s="476" t="s">
        <v>348</v>
      </c>
      <c r="DQ29" s="347">
        <v>900</v>
      </c>
      <c r="DU29" s="251"/>
      <c r="DV29" s="251"/>
      <c r="DW29" s="347">
        <v>450</v>
      </c>
      <c r="DZ29" s="251">
        <v>15</v>
      </c>
      <c r="EA29" s="476" t="s">
        <v>360</v>
      </c>
      <c r="EB29" s="476" t="s">
        <v>348</v>
      </c>
      <c r="EC29" s="587">
        <v>900</v>
      </c>
    </row>
    <row r="30" spans="2:156" ht="16.5" customHeight="1">
      <c r="B30" s="931"/>
      <c r="C30" s="854"/>
      <c r="D30" s="855"/>
      <c r="E30" s="858"/>
      <c r="F30" s="859"/>
      <c r="G30" s="952" t="s">
        <v>123</v>
      </c>
      <c r="H30" s="953"/>
      <c r="I30" s="541"/>
      <c r="J30" s="542"/>
      <c r="K30" s="570"/>
      <c r="L30" s="560"/>
      <c r="M30" s="869"/>
      <c r="N30" s="830" t="str">
        <f>IF(N29="","",VLOOKUP(N29,'実績算出　 (6コース) '!$DR:$DU,2,FALSE))</f>
        <v/>
      </c>
      <c r="O30" s="831"/>
      <c r="P30" s="831"/>
      <c r="Q30" s="832"/>
      <c r="R30" s="830" t="str">
        <f>IF(R29="","",VLOOKUP(R29,'実績算出　 (6コース) '!$DR:$DU,2,FALSE))</f>
        <v/>
      </c>
      <c r="S30" s="831"/>
      <c r="T30" s="831"/>
      <c r="U30" s="832"/>
      <c r="V30" s="830" t="str">
        <f>IF(V29="","",VLOOKUP(V29,'実績算出　 (6コース) '!$DR:$DU,2,FALSE))</f>
        <v/>
      </c>
      <c r="W30" s="831"/>
      <c r="X30" s="831"/>
      <c r="Y30" s="832"/>
      <c r="Z30" s="830" t="str">
        <f>IF(Z29="","",VLOOKUP(Z29,'実績算出　 (6コース) '!$DR:$DU,2,FALSE))</f>
        <v/>
      </c>
      <c r="AA30" s="831"/>
      <c r="AB30" s="831"/>
      <c r="AC30" s="832"/>
      <c r="AD30" s="830" t="str">
        <f>IF(AD29="","",VLOOKUP(AD29,'実績算出　 (6コース) '!$DR:$DU,2,FALSE))</f>
        <v/>
      </c>
      <c r="AE30" s="831"/>
      <c r="AF30" s="831"/>
      <c r="AG30" s="832"/>
      <c r="AH30" s="833" t="s">
        <v>214</v>
      </c>
      <c r="AI30" s="834"/>
      <c r="AJ30" s="835"/>
      <c r="AK30" s="839">
        <f>AK26+AK28</f>
        <v>0</v>
      </c>
      <c r="AL30" s="823"/>
      <c r="AM30" s="826">
        <f>AM26+AM28</f>
        <v>0</v>
      </c>
      <c r="AN30" s="826"/>
      <c r="AO30" s="827"/>
      <c r="AP30" s="902"/>
      <c r="AQ30" s="903"/>
      <c r="AR30" s="913"/>
      <c r="AS30" s="914"/>
      <c r="AT30" s="914"/>
      <c r="AU30" s="914"/>
      <c r="AV30" s="917"/>
      <c r="AW30" s="845"/>
      <c r="AX30" s="846"/>
      <c r="CB30" s="379"/>
      <c r="CC30" s="251"/>
      <c r="CD30" s="379"/>
      <c r="CE30" s="379"/>
      <c r="CF30" s="379"/>
      <c r="CG30" s="561" t="s">
        <v>684</v>
      </c>
      <c r="CH30" s="566" t="e">
        <f>CH29</f>
        <v>#N/A</v>
      </c>
      <c r="CI30" s="566" t="e">
        <f>CI29</f>
        <v>#N/A</v>
      </c>
      <c r="CJ30" s="566" t="e">
        <f>CJ29</f>
        <v>#N/A</v>
      </c>
      <c r="CK30" s="566" t="e">
        <f>CK29</f>
        <v>#N/A</v>
      </c>
      <c r="CL30" s="566" t="e">
        <f>CL29</f>
        <v>#N/A</v>
      </c>
      <c r="CN30" s="545"/>
      <c r="CO30" s="546" t="s">
        <v>123</v>
      </c>
      <c r="CP30" s="547">
        <f>SUMIF(CH28:CL28,"小値賀町",CH29:CL29)*'実績算出　 (6コース) '!AK26</f>
        <v>0</v>
      </c>
      <c r="CQ30" s="548">
        <f>SUMIF(CH28:CL28,"小値賀",CH30:CL30)*'実績算出　 (6コース) '!AK28</f>
        <v>0</v>
      </c>
      <c r="CR30" s="567"/>
      <c r="CS30" s="550"/>
      <c r="CT30" s="568"/>
      <c r="CU30" s="551" t="s">
        <v>123</v>
      </c>
      <c r="CV30" s="552" t="str">
        <f>IF('実績算出　 (6コース) '!I30="","0",DA26/CT27)</f>
        <v>0</v>
      </c>
      <c r="CW30" s="553" t="str">
        <f>IF('実績算出　 (6コース) '!I30="","0",DA27/CT27)</f>
        <v>0</v>
      </c>
      <c r="CX30" s="554">
        <f>CV30*'実績算出　 (6コース) '!AK26</f>
        <v>0</v>
      </c>
      <c r="CY30" s="555">
        <f>CW30*'実績算出　 (6コース) '!AK28</f>
        <v>0</v>
      </c>
      <c r="CZ30" s="556">
        <f t="shared" si="0"/>
        <v>0</v>
      </c>
      <c r="DA30" s="563"/>
      <c r="DB30" s="569"/>
      <c r="DC30" s="557" t="s">
        <v>123</v>
      </c>
      <c r="DD30" s="552" t="str">
        <f>IF(('実績算出　 (6コース) '!J30)="","0",('実績算出　 (6コース) '!AK26+'実績算出　 (6コース) '!AK28)*'実績算出　 (6コース) '!J30*1000)</f>
        <v>0</v>
      </c>
      <c r="DE30" s="552">
        <f>COUNTA('実績算出　 (6コース) '!I30)*('実績算出　 (6コース) '!AK26+'実績算出　 (6コース) '!AK28)</f>
        <v>0</v>
      </c>
      <c r="DF30" s="552">
        <f>COUNTA('実績算出　 (6コース) '!K30)*('実績算出　 (6コース) '!AK26+'実績算出　 (6コース) '!AK28)</f>
        <v>0</v>
      </c>
      <c r="DG30" s="552">
        <f>COUNTA('実績算出　 (6コース) '!L30)*('実績算出　 (6コース) '!AK26+'実績算出　 (6コース) '!AK28)</f>
        <v>0</v>
      </c>
      <c r="DH30" s="464"/>
      <c r="DI30" s="464"/>
      <c r="DK30" s="476"/>
      <c r="DL30" s="250"/>
      <c r="DM30" s="379"/>
      <c r="DN30" s="251">
        <v>16</v>
      </c>
      <c r="DO30" s="476" t="s">
        <v>355</v>
      </c>
      <c r="DP30" s="476" t="s">
        <v>364</v>
      </c>
      <c r="DQ30" s="347">
        <v>3000</v>
      </c>
      <c r="DU30" s="251"/>
      <c r="DV30" s="251"/>
      <c r="DW30" s="347">
        <v>1500</v>
      </c>
      <c r="DZ30" s="251">
        <v>16</v>
      </c>
      <c r="EA30" s="476" t="s">
        <v>355</v>
      </c>
      <c r="EB30" s="476" t="s">
        <v>364</v>
      </c>
      <c r="EC30" s="587">
        <v>3000</v>
      </c>
    </row>
    <row r="31" spans="2:156" ht="16.5" customHeight="1" thickBot="1">
      <c r="B31" s="932"/>
      <c r="C31" s="856"/>
      <c r="D31" s="857"/>
      <c r="E31" s="860"/>
      <c r="F31" s="861"/>
      <c r="G31" s="954" t="s">
        <v>124</v>
      </c>
      <c r="H31" s="955"/>
      <c r="I31" s="571"/>
      <c r="J31" s="542"/>
      <c r="K31" s="573"/>
      <c r="L31" s="574"/>
      <c r="M31" s="870"/>
      <c r="N31" s="873" t="str">
        <f>IF(N29="","",VLOOKUP(N29,'実績算出　 (6コース) '!$DR:$DU,4,FALSE))</f>
        <v/>
      </c>
      <c r="O31" s="874"/>
      <c r="P31" s="874"/>
      <c r="Q31" s="875"/>
      <c r="R31" s="873" t="str">
        <f>IF(R29="","",VLOOKUP(R29,'実績算出　 (6コース) '!$DR:$DU,4,FALSE))</f>
        <v/>
      </c>
      <c r="S31" s="874"/>
      <c r="T31" s="874"/>
      <c r="U31" s="875"/>
      <c r="V31" s="873" t="str">
        <f>IF(V29="","",VLOOKUP(V29,'実績算出　 (6コース) '!$DR:$DU,4,FALSE))</f>
        <v/>
      </c>
      <c r="W31" s="874"/>
      <c r="X31" s="874"/>
      <c r="Y31" s="875"/>
      <c r="Z31" s="873" t="str">
        <f>IF(Z29="","",VLOOKUP(Z29,'実績算出　 (6コース) '!$DR:$DU,4,FALSE))</f>
        <v/>
      </c>
      <c r="AA31" s="874"/>
      <c r="AB31" s="874"/>
      <c r="AC31" s="875"/>
      <c r="AD31" s="873" t="str">
        <f>IF(AD29="","",VLOOKUP(AD29,'実績算出　 (6コース) '!$DR:$DU,4,FALSE))</f>
        <v/>
      </c>
      <c r="AE31" s="874"/>
      <c r="AF31" s="874"/>
      <c r="AG31" s="875"/>
      <c r="AH31" s="836"/>
      <c r="AI31" s="837"/>
      <c r="AJ31" s="838"/>
      <c r="AK31" s="840"/>
      <c r="AL31" s="825"/>
      <c r="AM31" s="828"/>
      <c r="AN31" s="828"/>
      <c r="AO31" s="829"/>
      <c r="AP31" s="904"/>
      <c r="AQ31" s="905"/>
      <c r="AR31" s="915"/>
      <c r="AS31" s="916"/>
      <c r="AT31" s="916"/>
      <c r="AU31" s="916"/>
      <c r="AV31" s="918"/>
      <c r="AW31" s="847"/>
      <c r="AX31" s="848"/>
      <c r="CB31" s="379"/>
      <c r="CC31" s="476"/>
      <c r="CD31" s="379"/>
      <c r="CE31" s="379"/>
      <c r="CF31" s="379"/>
      <c r="CN31" s="575"/>
      <c r="CO31" s="576" t="s">
        <v>124</v>
      </c>
      <c r="CP31" s="577">
        <f>SUMIF(CH28:CL28,"宇久町",CH29:CL29)*'実績算出　 (6コース) '!AK26</f>
        <v>0</v>
      </c>
      <c r="CQ31" s="578">
        <f>SUMIF(CH28:CL28,"宇久",CH30:CL30)*'実績算出　 (6コース) '!AK28</f>
        <v>0</v>
      </c>
      <c r="CR31" s="567"/>
      <c r="CS31" s="550"/>
      <c r="CT31" s="579"/>
      <c r="CU31" s="580" t="s">
        <v>124</v>
      </c>
      <c r="CV31" s="581" t="str">
        <f>IF('実績算出　 (6コース) '!I31="","0",DA26/CT27)</f>
        <v>0</v>
      </c>
      <c r="CW31" s="582" t="str">
        <f>IF('実績算出　 (6コース) '!I31="","0",DA27/CT27)</f>
        <v>0</v>
      </c>
      <c r="CX31" s="583">
        <f>CV31*'実績算出　 (6コース) '!AK26</f>
        <v>0</v>
      </c>
      <c r="CY31" s="584">
        <f>CW31*'実績算出　 (6コース) '!AK28</f>
        <v>0</v>
      </c>
      <c r="CZ31" s="585">
        <f t="shared" si="0"/>
        <v>0</v>
      </c>
      <c r="DA31" s="563"/>
      <c r="DC31" s="586" t="s">
        <v>124</v>
      </c>
      <c r="DD31" s="581" t="str">
        <f>IF(('実績算出　 (6コース) '!J31)="","0",('実績算出　 (6コース) '!AK26+'実績算出　 (6コース) '!AK28)*'実績算出　 (6コース) '!J31*1000)</f>
        <v>0</v>
      </c>
      <c r="DE31" s="581">
        <f>COUNTA('実績算出　 (6コース) '!I31)*('実績算出　 (6コース) '!AK26+'実績算出　 (6コース) '!AK28)</f>
        <v>0</v>
      </c>
      <c r="DF31" s="581">
        <f>COUNTA('実績算出　 (6コース) '!K31)*('実績算出　 (6コース) '!AK26+'実績算出　 (6コース) '!AK28)</f>
        <v>0</v>
      </c>
      <c r="DG31" s="581">
        <f>COUNTA('実績算出　 (6コース) '!L31)*('実績算出　 (6コース) '!AK26+'実績算出　 (6コース) '!AK28)</f>
        <v>0</v>
      </c>
      <c r="DH31" s="464"/>
      <c r="DI31" s="464"/>
      <c r="DK31" s="476"/>
      <c r="DL31" s="250"/>
      <c r="DM31" s="379"/>
      <c r="DN31" s="251">
        <v>17</v>
      </c>
      <c r="DO31" s="476" t="s">
        <v>356</v>
      </c>
      <c r="DP31" s="476" t="s">
        <v>364</v>
      </c>
      <c r="DQ31" s="347">
        <v>3000</v>
      </c>
      <c r="DU31" s="251"/>
      <c r="DV31" s="251"/>
      <c r="DW31" s="347">
        <v>1500</v>
      </c>
      <c r="DZ31" s="251">
        <v>17</v>
      </c>
      <c r="EA31" s="476" t="s">
        <v>356</v>
      </c>
      <c r="EB31" s="476" t="s">
        <v>364</v>
      </c>
      <c r="EC31" s="587">
        <v>3000</v>
      </c>
    </row>
    <row r="32" spans="2:156" ht="16.5" customHeight="1" thickTop="1" thickBot="1">
      <c r="B32" s="930">
        <v>4</v>
      </c>
      <c r="C32" s="933"/>
      <c r="D32" s="936"/>
      <c r="E32" s="939"/>
      <c r="F32" s="940"/>
      <c r="G32" s="945" t="s">
        <v>657</v>
      </c>
      <c r="H32" s="946"/>
      <c r="I32" s="521"/>
      <c r="J32" s="522"/>
      <c r="K32" s="523"/>
      <c r="L32" s="524"/>
      <c r="M32" s="947" t="s">
        <v>658</v>
      </c>
      <c r="N32" s="525"/>
      <c r="O32" s="923" t="str">
        <f>IF(N32="","",VLOOKUP(N32,'実績算出　 (6コース) '!$DN:$DQ,3,FALSE))</f>
        <v/>
      </c>
      <c r="P32" s="924"/>
      <c r="Q32" s="925"/>
      <c r="R32" s="525"/>
      <c r="S32" s="923" t="str">
        <f>IF(R32="","",VLOOKUP(R32,'実績算出　 (6コース) '!$DN:$DQ,3,FALSE))</f>
        <v/>
      </c>
      <c r="T32" s="924"/>
      <c r="U32" s="925"/>
      <c r="V32" s="525"/>
      <c r="W32" s="923" t="str">
        <f>IF(V32="","",VLOOKUP(V32,'実績算出　 (6コース) '!$DN:$DQ,3,FALSE))</f>
        <v/>
      </c>
      <c r="X32" s="924"/>
      <c r="Y32" s="925"/>
      <c r="Z32" s="525"/>
      <c r="AA32" s="923" t="str">
        <f>IF(Z32="","",VLOOKUP(Z32,'実績算出　 (6コース) '!$DN:$DQ,3,FALSE))</f>
        <v/>
      </c>
      <c r="AB32" s="924"/>
      <c r="AC32" s="925"/>
      <c r="AD32" s="525"/>
      <c r="AE32" s="923" t="str">
        <f>IF(AD32="","",VLOOKUP(AD32,'実績算出　 (6コース) '!$DN:$DQ,3,FALSE))</f>
        <v/>
      </c>
      <c r="AF32" s="924"/>
      <c r="AG32" s="924"/>
      <c r="AH32" s="926" t="s">
        <v>340</v>
      </c>
      <c r="AI32" s="839">
        <f>DA32+CR32</f>
        <v>0</v>
      </c>
      <c r="AJ32" s="823"/>
      <c r="AK32" s="893"/>
      <c r="AL32" s="894"/>
      <c r="AM32" s="826">
        <f>(AI32*AK32)</f>
        <v>0</v>
      </c>
      <c r="AN32" s="826"/>
      <c r="AO32" s="897"/>
      <c r="AP32" s="900">
        <f>SUM('実績算出　 (6コース) '!J32:J37)*AK36</f>
        <v>0</v>
      </c>
      <c r="AQ32" s="901"/>
      <c r="AR32" s="906"/>
      <c r="AS32" s="907"/>
      <c r="AT32" s="907"/>
      <c r="AU32" s="907"/>
      <c r="AV32" s="908"/>
      <c r="AW32" s="909" t="s">
        <v>712</v>
      </c>
      <c r="AX32" s="910"/>
      <c r="CB32" s="379"/>
      <c r="CC32" s="476"/>
      <c r="CD32" s="379"/>
      <c r="CE32" s="379"/>
      <c r="CF32" s="379"/>
      <c r="CN32" s="527">
        <v>4</v>
      </c>
      <c r="CO32" s="528" t="s">
        <v>660</v>
      </c>
      <c r="CP32" s="529">
        <f>SUMIF(CH34:CL34,"対馬市",CH35:CL35)*'実績算出　 (6コース) '!AK32</f>
        <v>0</v>
      </c>
      <c r="CQ32" s="530">
        <f>SUMIF(CH34:CL34,"対馬市",CH36:CL36)*'実績算出　 (6コース) '!AK34</f>
        <v>0</v>
      </c>
      <c r="CR32" s="531">
        <f>SUM('実績算出　 (6コース) '!N37:AG37)</f>
        <v>0</v>
      </c>
      <c r="CS32" s="550"/>
      <c r="CT32" s="532" t="s">
        <v>603</v>
      </c>
      <c r="CU32" s="533" t="s">
        <v>660</v>
      </c>
      <c r="CV32" s="534" t="str">
        <f>IF('実績算出　 (6コース) '!I32="","0",DA32/CT33)</f>
        <v>0</v>
      </c>
      <c r="CW32" s="535" t="str">
        <f>IF('実績算出　 (6コース) '!I32="","0",DA33/CT33)</f>
        <v>0</v>
      </c>
      <c r="CX32" s="536">
        <f>CV32*'実績算出　 (6コース) '!AK32</f>
        <v>0</v>
      </c>
      <c r="CY32" s="537">
        <f>CW32*'実績算出　 (6コース) '!AK34</f>
        <v>0</v>
      </c>
      <c r="CZ32" s="538">
        <f t="shared" si="0"/>
        <v>0</v>
      </c>
      <c r="DA32" s="531">
        <f>SUM('実績算出　 (6コース) '!N34:AG34)</f>
        <v>0</v>
      </c>
      <c r="DC32" s="539" t="s">
        <v>660</v>
      </c>
      <c r="DD32" s="534" t="str">
        <f>IF(('実績算出　 (6コース) '!J32)="","0",('実績算出　 (6コース) '!AK32+'実績算出　 (6コース) '!AK34)*'実績算出　 (6コース) '!J32*1000)</f>
        <v>0</v>
      </c>
      <c r="DE32" s="534">
        <f>COUNTA('実績算出　 (6コース) '!I32)*('実績算出　 (6コース) '!AK32+'実績算出　 (6コース) '!AK34)</f>
        <v>0</v>
      </c>
      <c r="DF32" s="534">
        <f>COUNTA('実績算出　 (6コース) '!K32)*('実績算出　 (6コース) '!AK32+'実績算出　 (6コース) '!AK34)</f>
        <v>0</v>
      </c>
      <c r="DG32" s="534">
        <f>COUNTA('実績算出　 (6コース) '!L32)*('実績算出　 (6コース) '!AK32+'実績算出　 (6コース) '!AK34)</f>
        <v>0</v>
      </c>
      <c r="DH32" s="464"/>
      <c r="DI32" s="464"/>
      <c r="DK32" s="476"/>
      <c r="DL32" s="250"/>
      <c r="DM32" s="379"/>
      <c r="DN32" s="251">
        <v>18</v>
      </c>
      <c r="DO32" s="476" t="s">
        <v>362</v>
      </c>
      <c r="DP32" s="476" t="s">
        <v>364</v>
      </c>
      <c r="DQ32" s="347">
        <v>3000</v>
      </c>
      <c r="DU32" s="251"/>
      <c r="DV32" s="251"/>
      <c r="DW32" s="347">
        <v>1500</v>
      </c>
      <c r="DZ32" s="251">
        <v>18</v>
      </c>
      <c r="EA32" s="476" t="s">
        <v>362</v>
      </c>
      <c r="EB32" s="476" t="s">
        <v>364</v>
      </c>
      <c r="EC32" s="587">
        <v>3000</v>
      </c>
    </row>
    <row r="33" spans="2:133" ht="16.5" customHeight="1">
      <c r="B33" s="931"/>
      <c r="C33" s="934"/>
      <c r="D33" s="937"/>
      <c r="E33" s="941"/>
      <c r="F33" s="942"/>
      <c r="G33" s="862" t="s">
        <v>661</v>
      </c>
      <c r="H33" s="863"/>
      <c r="I33" s="541"/>
      <c r="J33" s="542"/>
      <c r="K33" s="543"/>
      <c r="L33" s="544"/>
      <c r="M33" s="948"/>
      <c r="N33" s="890" t="str">
        <f>IF(N32="","",VLOOKUP(N32,'実績算出　 (6コース) '!$DN:$DQ,2,FALSE))</f>
        <v/>
      </c>
      <c r="O33" s="891"/>
      <c r="P33" s="891"/>
      <c r="Q33" s="892"/>
      <c r="R33" s="890" t="str">
        <f>IF(R32="","",VLOOKUP(R32,$DN:$DQ,2,FALSE))</f>
        <v/>
      </c>
      <c r="S33" s="891"/>
      <c r="T33" s="891"/>
      <c r="U33" s="892"/>
      <c r="V33" s="890" t="str">
        <f>IF(V32="","",VLOOKUP(V32,'実績算出　 (6コース) '!$DN:$DQ,2,FALSE))</f>
        <v/>
      </c>
      <c r="W33" s="891"/>
      <c r="X33" s="891"/>
      <c r="Y33" s="892"/>
      <c r="Z33" s="890" t="str">
        <f>IF(Z32="","",VLOOKUP(Z32,'実績算出　 (6コース) '!$DN:$DQ,2,FALSE))</f>
        <v/>
      </c>
      <c r="AA33" s="891"/>
      <c r="AB33" s="891"/>
      <c r="AC33" s="892"/>
      <c r="AD33" s="890" t="str">
        <f>IF(AD32="","",VLOOKUP(AD32,'実績算出　 (6コース) '!$DN:$DQ,2,FALSE))</f>
        <v/>
      </c>
      <c r="AE33" s="891"/>
      <c r="AF33" s="891"/>
      <c r="AG33" s="891"/>
      <c r="AH33" s="927"/>
      <c r="AI33" s="928"/>
      <c r="AJ33" s="929"/>
      <c r="AK33" s="895"/>
      <c r="AL33" s="896"/>
      <c r="AM33" s="898"/>
      <c r="AN33" s="898"/>
      <c r="AO33" s="899"/>
      <c r="AP33" s="902"/>
      <c r="AQ33" s="903"/>
      <c r="AR33" s="911"/>
      <c r="AS33" s="912"/>
      <c r="AT33" s="914"/>
      <c r="AU33" s="914"/>
      <c r="AV33" s="917"/>
      <c r="AW33" s="845"/>
      <c r="AX33" s="846"/>
      <c r="CB33" s="379"/>
      <c r="CC33" s="476"/>
      <c r="CD33" s="379"/>
      <c r="CE33" s="379"/>
      <c r="CF33" s="379"/>
      <c r="CN33" s="545"/>
      <c r="CO33" s="546" t="s">
        <v>662</v>
      </c>
      <c r="CP33" s="547">
        <f>SUMIF(CH34:CL34,"壱岐市",CH35:CL35)*'実績算出　 (6コース) '!AK32</f>
        <v>0</v>
      </c>
      <c r="CQ33" s="548">
        <f>SUMIF(CH34:CL34,"壱岐市",CH36:CL36)*'実績算出　 (6コース) '!AK34</f>
        <v>0</v>
      </c>
      <c r="CR33" s="549">
        <f>CR32</f>
        <v>0</v>
      </c>
      <c r="CS33" s="550"/>
      <c r="CT33" s="876">
        <f>COUNTA('実績算出　 (6コース) '!I32:I37)</f>
        <v>0</v>
      </c>
      <c r="CU33" s="551" t="s">
        <v>662</v>
      </c>
      <c r="CV33" s="552" t="str">
        <f>IF('実績算出　 (6コース) '!I33="","0",DA32/CT33)</f>
        <v>0</v>
      </c>
      <c r="CW33" s="553" t="str">
        <f>IF('実績算出　 (6コース) '!I33="","0",DA33/CT33)</f>
        <v>0</v>
      </c>
      <c r="CX33" s="554">
        <f>CV33*'実績算出　 (6コース) '!AK32</f>
        <v>0</v>
      </c>
      <c r="CY33" s="555">
        <f>CW33*'実績算出　 (6コース) '!AK34</f>
        <v>0</v>
      </c>
      <c r="CZ33" s="556">
        <f t="shared" si="0"/>
        <v>0</v>
      </c>
      <c r="DA33" s="549">
        <f>CL54</f>
        <v>0</v>
      </c>
      <c r="DC33" s="557" t="s">
        <v>662</v>
      </c>
      <c r="DD33" s="552" t="str">
        <f>IF(('実績算出　 (6コース) '!J33)="","0",('実績算出　 (6コース) '!AK32+'実績算出　 (6コース) '!AK34)*'実績算出　 (6コース) '!J33*1000)</f>
        <v>0</v>
      </c>
      <c r="DE33" s="552">
        <f>COUNTA('実績算出　 (6コース) '!I33)*('実績算出　 (6コース) '!AK32+'実績算出　 (6コース) '!AK34)</f>
        <v>0</v>
      </c>
      <c r="DF33" s="552">
        <f>COUNTA('実績算出　 (6コース) '!K33)*('実績算出　 (6コース) '!AK32+'実績算出　 (6コース) '!AK34)</f>
        <v>0</v>
      </c>
      <c r="DG33" s="552">
        <f>COUNTA('実績算出　 (6コース) '!L33)*('実績算出　 (6コース) '!AK32+'実績算出　 (6コース) '!AK34)</f>
        <v>0</v>
      </c>
      <c r="DH33" s="464"/>
      <c r="DI33" s="464"/>
      <c r="DK33" s="476"/>
      <c r="DL33" s="250"/>
      <c r="DM33" s="379"/>
      <c r="DN33" s="251">
        <v>19</v>
      </c>
      <c r="DO33" s="476" t="s">
        <v>359</v>
      </c>
      <c r="DP33" s="476" t="s">
        <v>364</v>
      </c>
      <c r="DQ33" s="347">
        <v>700</v>
      </c>
      <c r="DU33" s="251"/>
      <c r="DV33" s="251"/>
      <c r="DW33" s="347">
        <v>350</v>
      </c>
      <c r="DZ33" s="251">
        <v>19</v>
      </c>
      <c r="EA33" s="476" t="s">
        <v>359</v>
      </c>
      <c r="EB33" s="476" t="s">
        <v>364</v>
      </c>
      <c r="EC33" s="587">
        <v>700</v>
      </c>
    </row>
    <row r="34" spans="2:133" ht="16.5" customHeight="1" thickBot="1">
      <c r="B34" s="931"/>
      <c r="C34" s="935"/>
      <c r="D34" s="938"/>
      <c r="E34" s="943"/>
      <c r="F34" s="944"/>
      <c r="G34" s="862" t="s">
        <v>121</v>
      </c>
      <c r="H34" s="863"/>
      <c r="I34" s="541"/>
      <c r="J34" s="542"/>
      <c r="K34" s="543"/>
      <c r="L34" s="560"/>
      <c r="M34" s="949"/>
      <c r="N34" s="878" t="str">
        <f>IF(N32="","",VLOOKUP(N32,'実績算出　 (6コース) '!$DN:$DQ,4,FALSE))</f>
        <v/>
      </c>
      <c r="O34" s="879"/>
      <c r="P34" s="879"/>
      <c r="Q34" s="880"/>
      <c r="R34" s="878" t="str">
        <f>IF(R32="","",VLOOKUP(R32,'実績算出　 (6コース) '!$DN:$DQ,4,FALSE))</f>
        <v/>
      </c>
      <c r="S34" s="879"/>
      <c r="T34" s="879"/>
      <c r="U34" s="880"/>
      <c r="V34" s="881" t="str">
        <f>IF(V32="","",VLOOKUP(V32,'実績算出　 (6コース) '!$DN:$DQ,4,FALSE))</f>
        <v/>
      </c>
      <c r="W34" s="879"/>
      <c r="X34" s="879"/>
      <c r="Y34" s="880"/>
      <c r="Z34" s="878" t="str">
        <f>IF(Z32="","",VLOOKUP(Z32,'実績算出　 (6コース) '!$DN:$DQ,4,FALSE))</f>
        <v/>
      </c>
      <c r="AA34" s="879"/>
      <c r="AB34" s="879"/>
      <c r="AC34" s="880"/>
      <c r="AD34" s="878" t="str">
        <f>IF(AD32="","",VLOOKUP(AD32,'実績算出　 (6コース) '!$DN:$DQ,4,FALSE))</f>
        <v/>
      </c>
      <c r="AE34" s="879"/>
      <c r="AF34" s="879"/>
      <c r="AG34" s="879"/>
      <c r="AH34" s="882" t="s">
        <v>669</v>
      </c>
      <c r="AI34" s="884">
        <f>CR33+DA33</f>
        <v>0</v>
      </c>
      <c r="AJ34" s="885"/>
      <c r="AK34" s="886"/>
      <c r="AL34" s="887"/>
      <c r="AM34" s="898">
        <f>(AI34*AK34)</f>
        <v>0</v>
      </c>
      <c r="AN34" s="898"/>
      <c r="AO34" s="899"/>
      <c r="AP34" s="902"/>
      <c r="AQ34" s="903"/>
      <c r="AR34" s="913"/>
      <c r="AS34" s="914"/>
      <c r="AT34" s="914"/>
      <c r="AU34" s="914"/>
      <c r="AV34" s="917"/>
      <c r="AW34" s="919"/>
      <c r="AX34" s="920"/>
      <c r="CB34" s="379"/>
      <c r="CC34" s="476"/>
      <c r="CD34" s="379"/>
      <c r="CE34" s="379"/>
      <c r="CF34" s="379"/>
      <c r="CG34" s="561" t="s">
        <v>670</v>
      </c>
      <c r="CH34" s="562" t="e">
        <f>VLOOKUP('実績算出　 (6コース) '!N35,$DR:$DV,5,FALSE)</f>
        <v>#N/A</v>
      </c>
      <c r="CI34" s="562" t="e">
        <f>VLOOKUP('実績算出　 (6コース) '!R35,$DR:$DV,5,FALSE)</f>
        <v>#N/A</v>
      </c>
      <c r="CJ34" s="562" t="e">
        <f>VLOOKUP('実績算出　 (6コース) '!V35,$DR:$DV,5,FALSE)</f>
        <v>#N/A</v>
      </c>
      <c r="CK34" s="562" t="e">
        <f>VLOOKUP('実績算出　 (6コース) '!Z35,$DR:$DV,5,FALSE)</f>
        <v>#N/A</v>
      </c>
      <c r="CL34" s="562" t="e">
        <f>VLOOKUP('実績算出　 (6コース) '!AD35,$DR:$DV,5,FALSE)</f>
        <v>#N/A</v>
      </c>
      <c r="CN34" s="545"/>
      <c r="CO34" s="546" t="s">
        <v>121</v>
      </c>
      <c r="CP34" s="547">
        <f>SUMIF(CH34:CL34,"五島市",CH35:CL35)*'実績算出　 (6コース) '!AK32</f>
        <v>0</v>
      </c>
      <c r="CQ34" s="548">
        <f>SUMIF(CH34:CL34,"五島市",CH36:CL36)*'実績算出　 (6コース) '!AK34</f>
        <v>0</v>
      </c>
      <c r="CR34" s="567"/>
      <c r="CS34" s="550"/>
      <c r="CT34" s="877"/>
      <c r="CU34" s="551" t="s">
        <v>121</v>
      </c>
      <c r="CV34" s="552" t="str">
        <f>IF('実績算出　 (6コース) '!I34="","0",DA32/CT33)</f>
        <v>0</v>
      </c>
      <c r="CW34" s="553" t="str">
        <f>IF('実績算出　 (6コース) '!I34="","0",DA33/CT33)</f>
        <v>0</v>
      </c>
      <c r="CX34" s="554">
        <f>CV34*'実績算出　 (6コース) '!AK32</f>
        <v>0</v>
      </c>
      <c r="CY34" s="555">
        <f>CW34*'実績算出　 (6コース) '!AK34</f>
        <v>0</v>
      </c>
      <c r="CZ34" s="556">
        <f t="shared" si="0"/>
        <v>0</v>
      </c>
      <c r="DA34" s="563"/>
      <c r="DC34" s="557" t="s">
        <v>121</v>
      </c>
      <c r="DD34" s="552" t="str">
        <f>IF(('実績算出　 (6コース) '!J34)="","0",('実績算出　 (6コース) '!AK32+'実績算出　 (6コース) '!AK34)*'実績算出　 (6コース) '!J34*1000)</f>
        <v>0</v>
      </c>
      <c r="DE34" s="552">
        <f>COUNTA('実績算出　 (6コース) '!I34)*('実績算出　 (6コース) '!AK32+'実績算出　 (6コース) '!AK34)</f>
        <v>0</v>
      </c>
      <c r="DF34" s="552">
        <f>COUNTA('実績算出　 (6コース) '!K34)*('実績算出　 (6コース) '!AK32+'実績算出　 (6コース) '!AK34)</f>
        <v>0</v>
      </c>
      <c r="DG34" s="552">
        <f>COUNTA('実績算出　 (6コース) '!L34)*('実績算出　 (6コース) '!AK32+'実績算出　 (6コース) '!AK34)</f>
        <v>0</v>
      </c>
      <c r="DH34" s="464"/>
      <c r="DI34" s="464"/>
      <c r="DK34" s="476"/>
      <c r="DL34" s="250"/>
      <c r="DM34" s="379"/>
      <c r="DN34" s="251">
        <v>20</v>
      </c>
      <c r="DO34" s="476" t="s">
        <v>360</v>
      </c>
      <c r="DP34" s="476" t="s">
        <v>364</v>
      </c>
      <c r="DQ34" s="347">
        <v>1400</v>
      </c>
      <c r="DU34" s="251"/>
      <c r="DV34" s="251"/>
      <c r="DW34" s="347">
        <v>700</v>
      </c>
      <c r="DZ34" s="251">
        <v>20</v>
      </c>
      <c r="EA34" s="476" t="s">
        <v>360</v>
      </c>
      <c r="EB34" s="476" t="s">
        <v>364</v>
      </c>
      <c r="EC34" s="587">
        <v>1400</v>
      </c>
    </row>
    <row r="35" spans="2:133" ht="16.5" customHeight="1" thickBot="1">
      <c r="B35" s="931"/>
      <c r="C35" s="864" t="s">
        <v>713</v>
      </c>
      <c r="D35" s="865"/>
      <c r="E35" s="866" t="s">
        <v>713</v>
      </c>
      <c r="F35" s="867"/>
      <c r="G35" s="862" t="s">
        <v>677</v>
      </c>
      <c r="H35" s="863"/>
      <c r="I35" s="541"/>
      <c r="J35" s="542"/>
      <c r="K35" s="543"/>
      <c r="L35" s="560"/>
      <c r="M35" s="868" t="s">
        <v>678</v>
      </c>
      <c r="N35" s="564"/>
      <c r="O35" s="849" t="str">
        <f>IF(N35="","",VLOOKUP(N35,'実績算出　 (6コース) '!$DR:$DU,3,FALSE))</f>
        <v/>
      </c>
      <c r="P35" s="850"/>
      <c r="Q35" s="851"/>
      <c r="R35" s="564"/>
      <c r="S35" s="849" t="str">
        <f>IF(R35="","",VLOOKUP(R35,'実績算出　 (6コース) '!$DR:$DU,3,FALSE))</f>
        <v/>
      </c>
      <c r="T35" s="850"/>
      <c r="U35" s="851"/>
      <c r="V35" s="565"/>
      <c r="W35" s="849" t="str">
        <f>IF(V35="","",VLOOKUP(V35,'実績算出　 (6コース) '!$DR:$DU,3,FALSE))</f>
        <v/>
      </c>
      <c r="X35" s="850"/>
      <c r="Y35" s="851"/>
      <c r="Z35" s="564"/>
      <c r="AA35" s="849" t="str">
        <f>IF(Z35="","",VLOOKUP(Z35,'実績算出　 (6コース) '!$DR:$DU,3,FALSE))</f>
        <v/>
      </c>
      <c r="AB35" s="850"/>
      <c r="AC35" s="851"/>
      <c r="AD35" s="564"/>
      <c r="AE35" s="849" t="str">
        <f>IF(AD35="","",VLOOKUP(AD35,'実績算出　 (6コース) '!$DR:$DU,3,FALSE))</f>
        <v/>
      </c>
      <c r="AF35" s="850"/>
      <c r="AG35" s="850"/>
      <c r="AH35" s="883"/>
      <c r="AI35" s="840"/>
      <c r="AJ35" s="825"/>
      <c r="AK35" s="888"/>
      <c r="AL35" s="889"/>
      <c r="AM35" s="921"/>
      <c r="AN35" s="921"/>
      <c r="AO35" s="922"/>
      <c r="AP35" s="902"/>
      <c r="AQ35" s="903"/>
      <c r="AR35" s="913"/>
      <c r="AS35" s="914"/>
      <c r="AT35" s="914"/>
      <c r="AU35" s="914"/>
      <c r="AV35" s="917"/>
      <c r="AW35" s="852" t="s">
        <v>714</v>
      </c>
      <c r="AX35" s="853"/>
      <c r="CB35" s="379"/>
      <c r="CC35" s="476"/>
      <c r="CD35" s="379"/>
      <c r="CE35" s="379"/>
      <c r="CF35" s="379"/>
      <c r="CG35" s="561" t="s">
        <v>679</v>
      </c>
      <c r="CH35" s="566" t="e">
        <f>VLOOKUP('実績算出　 (6コース) '!N35,$DR:$DV,4,FALSE)</f>
        <v>#N/A</v>
      </c>
      <c r="CI35" s="566" t="e">
        <f>VLOOKUP('実績算出　 (6コース) '!R35,$DR:$DV,4,FALSE)</f>
        <v>#N/A</v>
      </c>
      <c r="CJ35" s="566" t="e">
        <f>VLOOKUP('実績算出　 (6コース) '!V35,$DR:$DV,4,FALSE)</f>
        <v>#N/A</v>
      </c>
      <c r="CK35" s="566" t="e">
        <f>VLOOKUP('実績算出　 (6コース) '!Z35,$DR:$DV,4,FALSE)</f>
        <v>#N/A</v>
      </c>
      <c r="CL35" s="566" t="e">
        <f>VLOOKUP('実績算出　 (6コース) '!AD35,$DR:$DV,4,FALSE)</f>
        <v>#N/A</v>
      </c>
      <c r="CN35" s="545"/>
      <c r="CO35" s="546" t="s">
        <v>677</v>
      </c>
      <c r="CP35" s="547">
        <f>SUMIF(CH34:CL34,"新上五島町",CH35:CL35)*'実績算出　 (6コース) '!AK32</f>
        <v>0</v>
      </c>
      <c r="CQ35" s="548">
        <f>SUMIF(CH34:CL34,"上五島",CH36:CL36)*'実績算出　 (6コース) '!AK34</f>
        <v>0</v>
      </c>
      <c r="CR35" s="567"/>
      <c r="CS35" s="550"/>
      <c r="CT35" s="568"/>
      <c r="CU35" s="551" t="s">
        <v>677</v>
      </c>
      <c r="CV35" s="552" t="str">
        <f>IF('実績算出　 (6コース) '!I35="","0",DA32/CT33)</f>
        <v>0</v>
      </c>
      <c r="CW35" s="553" t="str">
        <f>IF('実績算出　 (6コース) '!I35="","0",DA33/CT33)</f>
        <v>0</v>
      </c>
      <c r="CX35" s="554">
        <f>CV35*'実績算出　 (6コース) '!AK32</f>
        <v>0</v>
      </c>
      <c r="CY35" s="555">
        <f>CW35*'実績算出　 (6コース) '!AK34</f>
        <v>0</v>
      </c>
      <c r="CZ35" s="556">
        <f t="shared" si="0"/>
        <v>0</v>
      </c>
      <c r="DA35" s="563"/>
      <c r="DB35" s="569"/>
      <c r="DC35" s="557" t="s">
        <v>677</v>
      </c>
      <c r="DD35" s="552" t="str">
        <f>IF(('実績算出　 (6コース) '!J35)="","0",('実績算出　 (6コース) '!AK32+'実績算出　 (6コース) '!AK34)*'実績算出　 (6コース) '!J35*1000)</f>
        <v>0</v>
      </c>
      <c r="DE35" s="552">
        <f>COUNTA('実績算出　 (6コース) '!I35)*('実績算出　 (6コース) '!AK32+'実績算出　 (6コース) '!AK34)</f>
        <v>0</v>
      </c>
      <c r="DF35" s="552">
        <f>COUNTA('実績算出　 (6コース) '!K35)*('実績算出　 (6コース) '!AK32+'実績算出　 (6コース) '!AK34)</f>
        <v>0</v>
      </c>
      <c r="DG35" s="552">
        <f>COUNTA('実績算出　 (6コース) '!L35)*('実績算出　 (6コース) '!AK32+'実績算出　 (6コース) '!AK34)</f>
        <v>0</v>
      </c>
      <c r="DH35" s="464"/>
      <c r="DI35" s="464"/>
      <c r="DK35" s="476"/>
      <c r="DL35" s="250"/>
      <c r="DM35" s="379"/>
      <c r="DN35" s="251">
        <v>21</v>
      </c>
      <c r="DO35" s="476" t="s">
        <v>358</v>
      </c>
      <c r="DP35" s="476" t="s">
        <v>364</v>
      </c>
      <c r="DQ35" s="347">
        <v>300</v>
      </c>
      <c r="DU35" s="251"/>
      <c r="DV35" s="251"/>
      <c r="DW35" s="347">
        <v>150</v>
      </c>
      <c r="DZ35" s="251">
        <v>21</v>
      </c>
      <c r="EA35" s="476" t="s">
        <v>358</v>
      </c>
      <c r="EB35" s="476" t="s">
        <v>364</v>
      </c>
      <c r="EC35" s="587">
        <v>300</v>
      </c>
    </row>
    <row r="36" spans="2:133" ht="16.5" customHeight="1">
      <c r="B36" s="931"/>
      <c r="C36" s="854"/>
      <c r="D36" s="855"/>
      <c r="E36" s="858"/>
      <c r="F36" s="859"/>
      <c r="G36" s="862" t="s">
        <v>123</v>
      </c>
      <c r="H36" s="863"/>
      <c r="I36" s="541"/>
      <c r="J36" s="542"/>
      <c r="K36" s="570"/>
      <c r="L36" s="560"/>
      <c r="M36" s="869"/>
      <c r="N36" s="830" t="str">
        <f>IF(N35="","",VLOOKUP(N35,'実績算出　 (6コース) '!$DR:$DU,2,FALSE))</f>
        <v/>
      </c>
      <c r="O36" s="831"/>
      <c r="P36" s="831"/>
      <c r="Q36" s="832"/>
      <c r="R36" s="830" t="str">
        <f>IF(R35="","",VLOOKUP(R35,'実績算出　 (6コース) '!$DR:$DU,2,FALSE))</f>
        <v/>
      </c>
      <c r="S36" s="831"/>
      <c r="T36" s="831"/>
      <c r="U36" s="832"/>
      <c r="V36" s="830" t="str">
        <f>IF(V35="","",VLOOKUP(V35,'実績算出　 (6コース) '!$DR:$DU,2,FALSE))</f>
        <v/>
      </c>
      <c r="W36" s="831"/>
      <c r="X36" s="831"/>
      <c r="Y36" s="832"/>
      <c r="Z36" s="830" t="str">
        <f>IF(Z35="","",VLOOKUP(Z35,'実績算出　 (6コース) '!$DR:$DU,2,FALSE))</f>
        <v/>
      </c>
      <c r="AA36" s="831"/>
      <c r="AB36" s="831"/>
      <c r="AC36" s="832"/>
      <c r="AD36" s="830" t="str">
        <f>IF(AD35="","",VLOOKUP(AD35,'実績算出　 (6コース) '!$DR:$DU,2,FALSE))</f>
        <v/>
      </c>
      <c r="AE36" s="831"/>
      <c r="AF36" s="831"/>
      <c r="AG36" s="832"/>
      <c r="AH36" s="833" t="s">
        <v>214</v>
      </c>
      <c r="AI36" s="834"/>
      <c r="AJ36" s="835"/>
      <c r="AK36" s="839">
        <f>AK32+AK34</f>
        <v>0</v>
      </c>
      <c r="AL36" s="823"/>
      <c r="AM36" s="826">
        <f>AM32+AM34</f>
        <v>0</v>
      </c>
      <c r="AN36" s="826"/>
      <c r="AO36" s="827"/>
      <c r="AP36" s="902"/>
      <c r="AQ36" s="903"/>
      <c r="AR36" s="913"/>
      <c r="AS36" s="914"/>
      <c r="AT36" s="914"/>
      <c r="AU36" s="914"/>
      <c r="AV36" s="917"/>
      <c r="AW36" s="845"/>
      <c r="AX36" s="846"/>
      <c r="CB36" s="379"/>
      <c r="CC36" s="476"/>
      <c r="CD36" s="379"/>
      <c r="CE36" s="379"/>
      <c r="CF36" s="379"/>
      <c r="CG36" s="561" t="s">
        <v>684</v>
      </c>
      <c r="CH36" s="566" t="e">
        <f>CH35</f>
        <v>#N/A</v>
      </c>
      <c r="CI36" s="566" t="e">
        <f>CI35</f>
        <v>#N/A</v>
      </c>
      <c r="CJ36" s="566" t="e">
        <f>CJ35</f>
        <v>#N/A</v>
      </c>
      <c r="CK36" s="566" t="e">
        <f>CK35</f>
        <v>#N/A</v>
      </c>
      <c r="CL36" s="566" t="e">
        <f>CL35</f>
        <v>#N/A</v>
      </c>
      <c r="CN36" s="545"/>
      <c r="CO36" s="546" t="s">
        <v>123</v>
      </c>
      <c r="CP36" s="547">
        <f>SUMIF(CH34:CL34,"小値賀町",CH35:CL35)*'実績算出　 (6コース) '!AK32</f>
        <v>0</v>
      </c>
      <c r="CQ36" s="548">
        <f>SUMIF(CH34:CL34,"小値賀",CH36:CL36)*'実績算出　 (6コース) '!AK34</f>
        <v>0</v>
      </c>
      <c r="CR36" s="567"/>
      <c r="CS36" s="550"/>
      <c r="CT36" s="568"/>
      <c r="CU36" s="551" t="s">
        <v>123</v>
      </c>
      <c r="CV36" s="552" t="str">
        <f>IF('実績算出　 (6コース) '!I36="","0",DA32/CT33)</f>
        <v>0</v>
      </c>
      <c r="CW36" s="553" t="str">
        <f>IF('実績算出　 (6コース) '!I36="","0",DA33/CT33)</f>
        <v>0</v>
      </c>
      <c r="CX36" s="554">
        <f>CV36*'実績算出　 (6コース) '!AK32</f>
        <v>0</v>
      </c>
      <c r="CY36" s="555">
        <f>CW36*'実績算出　 (6コース) '!AK34</f>
        <v>0</v>
      </c>
      <c r="CZ36" s="556">
        <f t="shared" si="0"/>
        <v>0</v>
      </c>
      <c r="DA36" s="563"/>
      <c r="DB36" s="569"/>
      <c r="DC36" s="557" t="s">
        <v>123</v>
      </c>
      <c r="DD36" s="552" t="str">
        <f>IF(('実績算出　 (6コース) '!J36)="","0",('実績算出　 (6コース) '!AK32+'実績算出　 (6コース) '!AK34)*'実績算出　 (6コース) '!J36*1000)</f>
        <v>0</v>
      </c>
      <c r="DE36" s="552">
        <f>COUNTA('実績算出　 (6コース) '!I36)*('実績算出　 (6コース) '!AK32+'実績算出　 (6コース) '!AK34)</f>
        <v>0</v>
      </c>
      <c r="DF36" s="552">
        <f>COUNTA('実績算出　 (6コース) '!K36)*('実績算出　 (6コース) '!AK32+'実績算出　 (6コース) '!AK34)</f>
        <v>0</v>
      </c>
      <c r="DG36" s="552">
        <f>COUNTA('実績算出　 (6コース) '!L36)*('実績算出　 (6コース) '!AK32+'実績算出　 (6コース) '!AK34)</f>
        <v>0</v>
      </c>
      <c r="DH36" s="464"/>
      <c r="DI36" s="464"/>
      <c r="DK36" s="476"/>
      <c r="DL36" s="250"/>
      <c r="DM36" s="379"/>
      <c r="DN36" s="251">
        <v>22</v>
      </c>
      <c r="DO36" s="476" t="s">
        <v>363</v>
      </c>
      <c r="DP36" s="476" t="s">
        <v>364</v>
      </c>
      <c r="DQ36" s="347">
        <v>2600</v>
      </c>
      <c r="DU36" s="251"/>
      <c r="DV36" s="251"/>
      <c r="DW36" s="347">
        <v>1300</v>
      </c>
      <c r="DZ36" s="251">
        <v>22</v>
      </c>
      <c r="EA36" s="476" t="s">
        <v>363</v>
      </c>
      <c r="EB36" s="476" t="s">
        <v>364</v>
      </c>
      <c r="EC36" s="587">
        <v>2600</v>
      </c>
    </row>
    <row r="37" spans="2:133" ht="16.5" customHeight="1" thickBot="1">
      <c r="B37" s="951"/>
      <c r="C37" s="856"/>
      <c r="D37" s="857"/>
      <c r="E37" s="860"/>
      <c r="F37" s="861"/>
      <c r="G37" s="871" t="s">
        <v>124</v>
      </c>
      <c r="H37" s="872"/>
      <c r="I37" s="571"/>
      <c r="J37" s="542"/>
      <c r="K37" s="573"/>
      <c r="L37" s="574"/>
      <c r="M37" s="870"/>
      <c r="N37" s="873" t="str">
        <f>IF(N35="","",VLOOKUP(N35,'実績算出　 (6コース) '!$DR:$DU,4,FALSE))</f>
        <v/>
      </c>
      <c r="O37" s="874"/>
      <c r="P37" s="874"/>
      <c r="Q37" s="875"/>
      <c r="R37" s="873" t="str">
        <f>IF(R35="","",VLOOKUP(R35,'実績算出　 (6コース) '!$DR:$DU,4,FALSE))</f>
        <v/>
      </c>
      <c r="S37" s="874"/>
      <c r="T37" s="874"/>
      <c r="U37" s="875"/>
      <c r="V37" s="873" t="str">
        <f>IF(V35="","",VLOOKUP(V35,'実績算出　 (6コース) '!$DR:$DU,4,FALSE))</f>
        <v/>
      </c>
      <c r="W37" s="874"/>
      <c r="X37" s="874"/>
      <c r="Y37" s="875"/>
      <c r="Z37" s="873" t="str">
        <f>IF(Z35="","",VLOOKUP(Z35,'実績算出　 (6コース) '!$DR:$DU,4,FALSE))</f>
        <v/>
      </c>
      <c r="AA37" s="874"/>
      <c r="AB37" s="874"/>
      <c r="AC37" s="875"/>
      <c r="AD37" s="873" t="str">
        <f>IF(AD35="","",VLOOKUP(AD35,'実績算出　 (6コース) '!$DR:$DU,4,FALSE))</f>
        <v/>
      </c>
      <c r="AE37" s="874"/>
      <c r="AF37" s="874"/>
      <c r="AG37" s="875"/>
      <c r="AH37" s="836"/>
      <c r="AI37" s="837"/>
      <c r="AJ37" s="838"/>
      <c r="AK37" s="840"/>
      <c r="AL37" s="825"/>
      <c r="AM37" s="828"/>
      <c r="AN37" s="828"/>
      <c r="AO37" s="829"/>
      <c r="AP37" s="904"/>
      <c r="AQ37" s="905"/>
      <c r="AR37" s="915"/>
      <c r="AS37" s="916"/>
      <c r="AT37" s="916"/>
      <c r="AU37" s="916"/>
      <c r="AV37" s="918"/>
      <c r="AW37" s="847"/>
      <c r="AX37" s="848"/>
      <c r="CB37" s="379"/>
      <c r="CC37" s="476"/>
      <c r="CD37" s="379"/>
      <c r="CE37" s="379"/>
      <c r="CF37" s="379"/>
      <c r="CN37" s="575"/>
      <c r="CO37" s="576" t="s">
        <v>124</v>
      </c>
      <c r="CP37" s="577">
        <f>SUMIF(CH34:CL34,"宇久町",CH35:CL35)*'実績算出　 (6コース) '!AK32</f>
        <v>0</v>
      </c>
      <c r="CQ37" s="578">
        <f>SUMIF(CH34:CL34,"宇久",CH36:CL36)*'実績算出　 (6コース) '!AK34</f>
        <v>0</v>
      </c>
      <c r="CR37" s="567"/>
      <c r="CS37" s="550"/>
      <c r="CT37" s="579"/>
      <c r="CU37" s="580" t="s">
        <v>124</v>
      </c>
      <c r="CV37" s="581" t="str">
        <f>IF('実績算出　 (6コース) '!I37="","0",DA32/CT33)</f>
        <v>0</v>
      </c>
      <c r="CW37" s="582" t="str">
        <f>IF('実績算出　 (6コース) '!I37="","0",DA33/CT33)</f>
        <v>0</v>
      </c>
      <c r="CX37" s="583">
        <f>CV37*'実績算出　 (6コース) '!AK32</f>
        <v>0</v>
      </c>
      <c r="CY37" s="584">
        <f>CW37*'実績算出　 (6コース) '!AK34</f>
        <v>0</v>
      </c>
      <c r="CZ37" s="585">
        <f t="shared" si="0"/>
        <v>0</v>
      </c>
      <c r="DA37" s="563"/>
      <c r="DC37" s="586" t="s">
        <v>124</v>
      </c>
      <c r="DD37" s="581" t="str">
        <f>IF(('実績算出　 (6コース) '!J37)="","0",('実績算出　 (6コース) '!AK32+'実績算出　 (6コース) '!AK34)*'実績算出　 (6コース) '!J37*1000)</f>
        <v>0</v>
      </c>
      <c r="DE37" s="581">
        <f>COUNTA('実績算出　 (6コース) '!I37)*('実績算出　 (6コース) '!AK32+'実績算出　 (6コース) '!AK34)</f>
        <v>0</v>
      </c>
      <c r="DF37" s="581">
        <f>COUNTA('実績算出　 (6コース) '!K37)*('実績算出　 (6コース) '!AK32+'実績算出　 (6コース) '!AK34)</f>
        <v>0</v>
      </c>
      <c r="DG37" s="581">
        <f>COUNTA('実績算出　 (6コース) '!L37)*('実績算出　 (6コース) '!AK32+'実績算出　 (6コース) '!AK34)</f>
        <v>0</v>
      </c>
      <c r="DH37" s="464"/>
      <c r="DI37" s="464"/>
      <c r="DK37" s="476"/>
      <c r="DL37" s="250"/>
      <c r="DM37" s="379"/>
      <c r="DN37" s="251">
        <v>23</v>
      </c>
      <c r="DO37" s="476" t="s">
        <v>367</v>
      </c>
      <c r="DP37" s="476" t="s">
        <v>348</v>
      </c>
      <c r="DQ37" s="347">
        <v>1100</v>
      </c>
      <c r="DU37" s="588"/>
      <c r="DV37" s="588"/>
      <c r="DW37" s="347">
        <v>550</v>
      </c>
      <c r="DZ37" s="251">
        <v>23</v>
      </c>
      <c r="EA37" s="476" t="s">
        <v>367</v>
      </c>
      <c r="EB37" s="476" t="s">
        <v>348</v>
      </c>
      <c r="EC37" s="587">
        <v>1100</v>
      </c>
    </row>
    <row r="38" spans="2:133" ht="16.5" customHeight="1" thickTop="1" thickBot="1">
      <c r="B38" s="950">
        <v>5</v>
      </c>
      <c r="C38" s="933"/>
      <c r="D38" s="936"/>
      <c r="E38" s="939"/>
      <c r="F38" s="940"/>
      <c r="G38" s="945" t="s">
        <v>657</v>
      </c>
      <c r="H38" s="946"/>
      <c r="I38" s="521"/>
      <c r="J38" s="522"/>
      <c r="K38" s="523"/>
      <c r="L38" s="524"/>
      <c r="M38" s="947" t="s">
        <v>658</v>
      </c>
      <c r="N38" s="525"/>
      <c r="O38" s="923" t="str">
        <f>IF(N38="","",VLOOKUP(N38,'実績算出　 (6コース) '!$DN:$DQ,3,FALSE))</f>
        <v/>
      </c>
      <c r="P38" s="924"/>
      <c r="Q38" s="925"/>
      <c r="R38" s="525"/>
      <c r="S38" s="923" t="str">
        <f>IF(R38="","",VLOOKUP(R38,'実績算出　 (6コース) '!$DN:$DQ,3,FALSE))</f>
        <v/>
      </c>
      <c r="T38" s="924"/>
      <c r="U38" s="925"/>
      <c r="V38" s="525"/>
      <c r="W38" s="923" t="str">
        <f>IF(V38="","",VLOOKUP(V38,'実績算出　 (6コース) '!$DN:$DQ,3,FALSE))</f>
        <v/>
      </c>
      <c r="X38" s="924"/>
      <c r="Y38" s="925"/>
      <c r="Z38" s="525"/>
      <c r="AA38" s="923" t="str">
        <f>IF(Z38="","",VLOOKUP(Z38,'実績算出　 (6コース) '!$DN:$DQ,3,FALSE))</f>
        <v/>
      </c>
      <c r="AB38" s="924"/>
      <c r="AC38" s="925"/>
      <c r="AD38" s="525"/>
      <c r="AE38" s="923" t="str">
        <f>IF(AD38="","",VLOOKUP(AD38,'実績算出　 (6コース) '!$DN:$DQ,3,FALSE))</f>
        <v/>
      </c>
      <c r="AF38" s="924"/>
      <c r="AG38" s="924"/>
      <c r="AH38" s="926" t="s">
        <v>340</v>
      </c>
      <c r="AI38" s="839">
        <f>DA38+CR38</f>
        <v>0</v>
      </c>
      <c r="AJ38" s="823"/>
      <c r="AK38" s="893"/>
      <c r="AL38" s="894"/>
      <c r="AM38" s="826">
        <f>(AI38*AK38)</f>
        <v>0</v>
      </c>
      <c r="AN38" s="826"/>
      <c r="AO38" s="897"/>
      <c r="AP38" s="900">
        <f>SUM('実績算出　 (6コース) '!J38:J43)*AK42</f>
        <v>0</v>
      </c>
      <c r="AQ38" s="901"/>
      <c r="AR38" s="906"/>
      <c r="AS38" s="907"/>
      <c r="AT38" s="907"/>
      <c r="AU38" s="907"/>
      <c r="AV38" s="908"/>
      <c r="AW38" s="909" t="s">
        <v>712</v>
      </c>
      <c r="AX38" s="910"/>
      <c r="CB38" s="379"/>
      <c r="CC38" s="476"/>
      <c r="CD38" s="379"/>
      <c r="CE38" s="379"/>
      <c r="CF38" s="379"/>
      <c r="CN38" s="527">
        <v>5</v>
      </c>
      <c r="CO38" s="528" t="s">
        <v>660</v>
      </c>
      <c r="CP38" s="529">
        <f>SUMIF(CH40:CL40,"対馬市",CH41:CL41)*'実績算出　 (6コース) '!AK38</f>
        <v>0</v>
      </c>
      <c r="CQ38" s="530">
        <f>SUMIF(CH40:CL40,"対馬市",CH42:CL42)*'実績算出　 (6コース) '!AK40</f>
        <v>0</v>
      </c>
      <c r="CR38" s="531">
        <f>SUM('実績算出　 (6コース) '!N43:AG43)</f>
        <v>0</v>
      </c>
      <c r="CS38" s="550"/>
      <c r="CT38" s="532" t="s">
        <v>603</v>
      </c>
      <c r="CU38" s="533" t="s">
        <v>660</v>
      </c>
      <c r="CV38" s="534" t="str">
        <f>IF('実績算出　 (6コース) '!I38="","0",DA38/CT39)</f>
        <v>0</v>
      </c>
      <c r="CW38" s="535" t="str">
        <f>IF('実績算出　 (6コース) '!I38="","0",DA39/CT39)</f>
        <v>0</v>
      </c>
      <c r="CX38" s="536">
        <f>CV38*'実績算出　 (6コース) '!AK38</f>
        <v>0</v>
      </c>
      <c r="CY38" s="537">
        <f>CW38*'実績算出　 (6コース) '!AK40</f>
        <v>0</v>
      </c>
      <c r="CZ38" s="538">
        <f t="shared" si="0"/>
        <v>0</v>
      </c>
      <c r="DA38" s="531">
        <f>SUM('実績算出　 (6コース) '!N40:AG40)</f>
        <v>0</v>
      </c>
      <c r="DC38" s="539" t="s">
        <v>660</v>
      </c>
      <c r="DD38" s="534" t="str">
        <f>IF(('実績算出　 (6コース) '!J38)="","0",('実績算出　 (6コース) '!AK38+'実績算出　 (6コース) '!AK40)*'実績算出　 (6コース) '!J38*1000)</f>
        <v>0</v>
      </c>
      <c r="DE38" s="534">
        <f>COUNTA('実績算出　 (6コース) '!I38)*('実績算出　 (6コース) '!AK38+'実績算出　 (6コース) '!AK40)</f>
        <v>0</v>
      </c>
      <c r="DF38" s="534">
        <f>COUNTA('実績算出　 (6コース) '!K38)*('実績算出　 (6コース) '!AK38+'実績算出　 (6コース) '!AK40)</f>
        <v>0</v>
      </c>
      <c r="DG38" s="534">
        <f>COUNTA('実績算出　 (6コース) '!L38)*('実績算出　 (6コース) '!AK38+'実績算出　 (6コース) '!AK40)</f>
        <v>0</v>
      </c>
      <c r="DH38" s="464"/>
      <c r="DI38" s="464"/>
      <c r="DK38" s="476"/>
      <c r="DL38" s="250"/>
      <c r="DM38" s="379"/>
      <c r="DN38" s="251">
        <v>24</v>
      </c>
      <c r="DO38" s="476" t="s">
        <v>368</v>
      </c>
      <c r="DP38" s="251" t="s">
        <v>348</v>
      </c>
      <c r="DQ38" s="347">
        <v>900</v>
      </c>
      <c r="DU38" s="588"/>
      <c r="DV38" s="588"/>
      <c r="DW38" s="347">
        <v>450</v>
      </c>
      <c r="DZ38" s="251">
        <v>24</v>
      </c>
      <c r="EA38" s="476" t="s">
        <v>368</v>
      </c>
      <c r="EB38" s="251" t="s">
        <v>348</v>
      </c>
      <c r="EC38" s="587">
        <v>900</v>
      </c>
    </row>
    <row r="39" spans="2:133" ht="16.5" customHeight="1">
      <c r="B39" s="931"/>
      <c r="C39" s="934"/>
      <c r="D39" s="937"/>
      <c r="E39" s="941"/>
      <c r="F39" s="942"/>
      <c r="G39" s="862" t="s">
        <v>661</v>
      </c>
      <c r="H39" s="863"/>
      <c r="I39" s="541"/>
      <c r="J39" s="542"/>
      <c r="K39" s="543"/>
      <c r="L39" s="544"/>
      <c r="M39" s="948"/>
      <c r="N39" s="890" t="str">
        <f>IF(N38="","",VLOOKUP(N38,'実績算出　 (6コース) '!$DN:$DQ,2,FALSE))</f>
        <v/>
      </c>
      <c r="O39" s="891"/>
      <c r="P39" s="891"/>
      <c r="Q39" s="892"/>
      <c r="R39" s="890" t="str">
        <f>IF(R38="","",VLOOKUP(R38,$DN:$DQ,2,FALSE))</f>
        <v/>
      </c>
      <c r="S39" s="891"/>
      <c r="T39" s="891"/>
      <c r="U39" s="892"/>
      <c r="V39" s="890" t="str">
        <f>IF(V38="","",VLOOKUP(V38,'実績算出　 (6コース) '!$DN:$DQ,2,FALSE))</f>
        <v/>
      </c>
      <c r="W39" s="891"/>
      <c r="X39" s="891"/>
      <c r="Y39" s="892"/>
      <c r="Z39" s="890" t="str">
        <f>IF(Z38="","",VLOOKUP(Z38,'実績算出　 (6コース) '!$DN:$DQ,2,FALSE))</f>
        <v/>
      </c>
      <c r="AA39" s="891"/>
      <c r="AB39" s="891"/>
      <c r="AC39" s="892"/>
      <c r="AD39" s="890" t="str">
        <f>IF(AD38="","",VLOOKUP(AD38,'実績算出　 (6コース) '!$DN:$DQ,2,FALSE))</f>
        <v/>
      </c>
      <c r="AE39" s="891"/>
      <c r="AF39" s="891"/>
      <c r="AG39" s="891"/>
      <c r="AH39" s="927"/>
      <c r="AI39" s="928"/>
      <c r="AJ39" s="929"/>
      <c r="AK39" s="895"/>
      <c r="AL39" s="896"/>
      <c r="AM39" s="898"/>
      <c r="AN39" s="898"/>
      <c r="AO39" s="899"/>
      <c r="AP39" s="902"/>
      <c r="AQ39" s="903"/>
      <c r="AR39" s="911"/>
      <c r="AS39" s="912"/>
      <c r="AT39" s="914"/>
      <c r="AU39" s="914"/>
      <c r="AV39" s="917"/>
      <c r="AW39" s="845"/>
      <c r="AX39" s="846"/>
      <c r="CB39" s="379"/>
      <c r="CC39" s="476"/>
      <c r="CD39" s="379"/>
      <c r="CE39" s="379"/>
      <c r="CF39" s="379"/>
      <c r="CN39" s="545"/>
      <c r="CO39" s="546" t="s">
        <v>662</v>
      </c>
      <c r="CP39" s="547">
        <f>SUMIF(CH40:CL40,"壱岐市",CH41:CL41)*'実績算出　 (6コース) '!AK38</f>
        <v>0</v>
      </c>
      <c r="CQ39" s="548">
        <f>SUMIF(CH40:CL40,"壱岐市",CH42:CL42)*'実績算出　 (6コース) '!AK40</f>
        <v>0</v>
      </c>
      <c r="CR39" s="549">
        <f>CR38</f>
        <v>0</v>
      </c>
      <c r="CS39" s="550"/>
      <c r="CT39" s="876">
        <f>COUNTA('実績算出　 (6コース) '!I38:I43)</f>
        <v>0</v>
      </c>
      <c r="CU39" s="551" t="s">
        <v>662</v>
      </c>
      <c r="CV39" s="552" t="str">
        <f>IF('実績算出　 (6コース) '!I39="","0",DA38/CT39)</f>
        <v>0</v>
      </c>
      <c r="CW39" s="553" t="str">
        <f>IF('実績算出　 (6コース) '!I39="","0",DA39/CT39)</f>
        <v>0</v>
      </c>
      <c r="CX39" s="554">
        <f>CV39*'実績算出　 (6コース) '!AK38</f>
        <v>0</v>
      </c>
      <c r="CY39" s="555">
        <f>CW39*'実績算出　 (6コース) '!AK40</f>
        <v>0</v>
      </c>
      <c r="CZ39" s="556">
        <f t="shared" si="0"/>
        <v>0</v>
      </c>
      <c r="DA39" s="549">
        <f>CL55</f>
        <v>0</v>
      </c>
      <c r="DC39" s="557" t="s">
        <v>662</v>
      </c>
      <c r="DD39" s="552" t="str">
        <f>IF(('実績算出　 (6コース) '!J39)="","0",('実績算出　 (6コース) '!AK38+'実績算出　 (6コース) '!AK40)*'実績算出　 (6コース) '!J39*1000)</f>
        <v>0</v>
      </c>
      <c r="DE39" s="552">
        <f>COUNTA('実績算出　 (6コース) '!I39)*('実績算出　 (6コース) '!AK38+'実績算出　 (6コース) '!AK40)</f>
        <v>0</v>
      </c>
      <c r="DF39" s="552">
        <f>COUNTA('実績算出　 (6コース) '!K39)*('実績算出　 (6コース) '!AK38+'実績算出　 (6コース) '!AK40)</f>
        <v>0</v>
      </c>
      <c r="DG39" s="552">
        <f>COUNTA('実績算出　 (6コース) '!L39)*('実績算出　 (6コース) '!AK38+'実績算出　 (6コース) '!AK40)</f>
        <v>0</v>
      </c>
      <c r="DH39" s="464"/>
      <c r="DI39" s="464"/>
      <c r="DK39" s="476"/>
      <c r="DL39" s="250"/>
      <c r="DM39" s="379"/>
      <c r="DN39" s="251">
        <v>25</v>
      </c>
      <c r="DO39" s="476" t="s">
        <v>369</v>
      </c>
      <c r="DP39" s="251" t="s">
        <v>348</v>
      </c>
      <c r="DQ39" s="347">
        <v>800</v>
      </c>
      <c r="DU39" s="251"/>
      <c r="DV39" s="251"/>
      <c r="DW39" s="347">
        <v>450</v>
      </c>
      <c r="DZ39" s="251">
        <v>25</v>
      </c>
      <c r="EA39" s="476" t="s">
        <v>369</v>
      </c>
      <c r="EB39" s="251" t="s">
        <v>348</v>
      </c>
      <c r="EC39" s="587">
        <v>800</v>
      </c>
    </row>
    <row r="40" spans="2:133" ht="16.5" customHeight="1" thickBot="1">
      <c r="B40" s="931"/>
      <c r="C40" s="935"/>
      <c r="D40" s="938"/>
      <c r="E40" s="943"/>
      <c r="F40" s="944"/>
      <c r="G40" s="862" t="s">
        <v>121</v>
      </c>
      <c r="H40" s="863"/>
      <c r="I40" s="541"/>
      <c r="J40" s="542"/>
      <c r="K40" s="543"/>
      <c r="L40" s="560"/>
      <c r="M40" s="949"/>
      <c r="N40" s="878" t="str">
        <f>IF(N38="","",VLOOKUP(N38,'実績算出　 (6コース) '!$DN:$DQ,4,FALSE))</f>
        <v/>
      </c>
      <c r="O40" s="879"/>
      <c r="P40" s="879"/>
      <c r="Q40" s="880"/>
      <c r="R40" s="878" t="str">
        <f>IF(R38="","",VLOOKUP(R38,'実績算出　 (6コース) '!$DN:$DQ,4,FALSE))</f>
        <v/>
      </c>
      <c r="S40" s="879"/>
      <c r="T40" s="879"/>
      <c r="U40" s="880"/>
      <c r="V40" s="881" t="str">
        <f>IF(V38="","",VLOOKUP(V38,'実績算出　 (6コース) '!$DN:$DQ,4,FALSE))</f>
        <v/>
      </c>
      <c r="W40" s="879"/>
      <c r="X40" s="879"/>
      <c r="Y40" s="880"/>
      <c r="Z40" s="878" t="str">
        <f>IF(Z38="","",VLOOKUP(Z38,'実績算出　 (6コース) '!$DN:$DQ,4,FALSE))</f>
        <v/>
      </c>
      <c r="AA40" s="879"/>
      <c r="AB40" s="879"/>
      <c r="AC40" s="880"/>
      <c r="AD40" s="878" t="str">
        <f>IF(AD38="","",VLOOKUP(AD38,'実績算出　 (6コース) '!$DN:$DQ,4,FALSE))</f>
        <v/>
      </c>
      <c r="AE40" s="879"/>
      <c r="AF40" s="879"/>
      <c r="AG40" s="879"/>
      <c r="AH40" s="882" t="s">
        <v>669</v>
      </c>
      <c r="AI40" s="884">
        <f>CR39+DA39</f>
        <v>0</v>
      </c>
      <c r="AJ40" s="885"/>
      <c r="AK40" s="886"/>
      <c r="AL40" s="887"/>
      <c r="AM40" s="898">
        <f>(AI40*AK40)</f>
        <v>0</v>
      </c>
      <c r="AN40" s="898"/>
      <c r="AO40" s="899"/>
      <c r="AP40" s="902"/>
      <c r="AQ40" s="903"/>
      <c r="AR40" s="913"/>
      <c r="AS40" s="914"/>
      <c r="AT40" s="914"/>
      <c r="AU40" s="914"/>
      <c r="AV40" s="917"/>
      <c r="AW40" s="919"/>
      <c r="AX40" s="920"/>
      <c r="CB40" s="379"/>
      <c r="CC40" s="476"/>
      <c r="CD40" s="379"/>
      <c r="CE40" s="379"/>
      <c r="CF40" s="379"/>
      <c r="CG40" s="561" t="s">
        <v>670</v>
      </c>
      <c r="CH40" s="562" t="e">
        <f>VLOOKUP('実績算出　 (6コース) '!N41,$DR:$DV,5,FALSE)</f>
        <v>#N/A</v>
      </c>
      <c r="CI40" s="562" t="e">
        <f>VLOOKUP('実績算出　 (6コース) '!R41,$DR:$DV,5,FALSE)</f>
        <v>#N/A</v>
      </c>
      <c r="CJ40" s="562" t="e">
        <f>VLOOKUP('実績算出　 (6コース) '!V41,$DR:$DV,5,FALSE)</f>
        <v>#N/A</v>
      </c>
      <c r="CK40" s="562" t="e">
        <f>VLOOKUP('実績算出　 (6コース) '!Z41,$DR:$DV,5,FALSE)</f>
        <v>#N/A</v>
      </c>
      <c r="CL40" s="562" t="e">
        <f>VLOOKUP('実績算出　 (6コース) '!AD41,$DR:$DV,5,FALSE)</f>
        <v>#N/A</v>
      </c>
      <c r="CN40" s="545"/>
      <c r="CO40" s="546" t="s">
        <v>121</v>
      </c>
      <c r="CP40" s="547">
        <f>SUMIF(CH40:CL40,"五島市",CH41:CL41)*'実績算出　 (6コース) '!AK38</f>
        <v>0</v>
      </c>
      <c r="CQ40" s="548">
        <f>SUMIF(CH40:CL40,"五島市",CH42:CL42)*'実績算出　 (6コース) '!AK40</f>
        <v>0</v>
      </c>
      <c r="CR40" s="567"/>
      <c r="CS40" s="550"/>
      <c r="CT40" s="877"/>
      <c r="CU40" s="551" t="s">
        <v>121</v>
      </c>
      <c r="CV40" s="552" t="str">
        <f>IF('実績算出　 (6コース) '!I40="","0",DA38/CT39)</f>
        <v>0</v>
      </c>
      <c r="CW40" s="553" t="str">
        <f>IF('実績算出　 (6コース) '!I40="","0",DA39/CT39)</f>
        <v>0</v>
      </c>
      <c r="CX40" s="554">
        <f>CV40*'実績算出　 (6コース) '!AK38</f>
        <v>0</v>
      </c>
      <c r="CY40" s="555">
        <f>CW40*'実績算出　 (6コース) '!AK40</f>
        <v>0</v>
      </c>
      <c r="CZ40" s="556">
        <f t="shared" si="0"/>
        <v>0</v>
      </c>
      <c r="DA40" s="563"/>
      <c r="DC40" s="557" t="s">
        <v>121</v>
      </c>
      <c r="DD40" s="552" t="str">
        <f>IF(('実績算出　 (6コース) '!J40)="","0",('実績算出　 (6コース) '!AK38+'実績算出　 (6コース) '!AK40)*'実績算出　 (6コース) '!J40*1000)</f>
        <v>0</v>
      </c>
      <c r="DE40" s="552">
        <f>COUNTA('実績算出　 (6コース) '!I40)*('実績算出　 (6コース) '!AK38+'実績算出　 (6コース) '!AK40)</f>
        <v>0</v>
      </c>
      <c r="DF40" s="552">
        <f>COUNTA('実績算出　 (6コース) '!K40)*('実績算出　 (6コース) '!AK38+'実績算出　 (6コース) '!AK40)</f>
        <v>0</v>
      </c>
      <c r="DG40" s="552">
        <f>COUNTA('実績算出　 (6コース) '!L40)*('実績算出　 (6コース) '!AK38+'実績算出　 (6コース) '!AK40)</f>
        <v>0</v>
      </c>
      <c r="DH40" s="464"/>
      <c r="DI40" s="464"/>
      <c r="DK40" s="476"/>
      <c r="DL40" s="250"/>
      <c r="DM40" s="379"/>
      <c r="DN40" s="251">
        <v>26</v>
      </c>
      <c r="DO40" s="476" t="s">
        <v>370</v>
      </c>
      <c r="DP40" s="251" t="s">
        <v>348</v>
      </c>
      <c r="DQ40" s="347">
        <v>400</v>
      </c>
      <c r="DU40" s="251"/>
      <c r="DV40" s="251"/>
      <c r="DW40" s="347">
        <v>200</v>
      </c>
      <c r="DZ40" s="251">
        <v>26</v>
      </c>
      <c r="EA40" s="476" t="s">
        <v>370</v>
      </c>
      <c r="EB40" s="251" t="s">
        <v>348</v>
      </c>
      <c r="EC40" s="587">
        <v>400</v>
      </c>
    </row>
    <row r="41" spans="2:133" ht="16.5" customHeight="1" thickBot="1">
      <c r="B41" s="931"/>
      <c r="C41" s="864" t="s">
        <v>713</v>
      </c>
      <c r="D41" s="865"/>
      <c r="E41" s="866" t="s">
        <v>713</v>
      </c>
      <c r="F41" s="867"/>
      <c r="G41" s="862" t="s">
        <v>677</v>
      </c>
      <c r="H41" s="863"/>
      <c r="I41" s="541"/>
      <c r="J41" s="542"/>
      <c r="K41" s="543"/>
      <c r="L41" s="560"/>
      <c r="M41" s="868" t="s">
        <v>678</v>
      </c>
      <c r="N41" s="564"/>
      <c r="O41" s="849" t="str">
        <f>IF(N41="","",VLOOKUP(N41,'実績算出　 (6コース) '!$DR:$DU,3,FALSE))</f>
        <v/>
      </c>
      <c r="P41" s="850"/>
      <c r="Q41" s="851"/>
      <c r="R41" s="564"/>
      <c r="S41" s="849" t="str">
        <f>IF(R41="","",VLOOKUP(R41,'実績算出　 (6コース) '!$DR:$DU,3,FALSE))</f>
        <v/>
      </c>
      <c r="T41" s="850"/>
      <c r="U41" s="851"/>
      <c r="V41" s="565"/>
      <c r="W41" s="849" t="str">
        <f>IF(V41="","",VLOOKUP(V41,'実績算出　 (6コース) '!$DR:$DU,3,FALSE))</f>
        <v/>
      </c>
      <c r="X41" s="850"/>
      <c r="Y41" s="851"/>
      <c r="Z41" s="564"/>
      <c r="AA41" s="849" t="str">
        <f>IF(Z41="","",VLOOKUP(Z41,'実績算出　 (6コース) '!$DR:$DU,3,FALSE))</f>
        <v/>
      </c>
      <c r="AB41" s="850"/>
      <c r="AC41" s="851"/>
      <c r="AD41" s="564"/>
      <c r="AE41" s="849" t="str">
        <f>IF(AD41="","",VLOOKUP(AD41,'実績算出　 (6コース) '!$DR:$DU,3,FALSE))</f>
        <v/>
      </c>
      <c r="AF41" s="850"/>
      <c r="AG41" s="850"/>
      <c r="AH41" s="883"/>
      <c r="AI41" s="840"/>
      <c r="AJ41" s="825"/>
      <c r="AK41" s="888"/>
      <c r="AL41" s="889"/>
      <c r="AM41" s="921"/>
      <c r="AN41" s="921"/>
      <c r="AO41" s="922"/>
      <c r="AP41" s="902"/>
      <c r="AQ41" s="903"/>
      <c r="AR41" s="913"/>
      <c r="AS41" s="914"/>
      <c r="AT41" s="914"/>
      <c r="AU41" s="914"/>
      <c r="AV41" s="917"/>
      <c r="AW41" s="852" t="s">
        <v>714</v>
      </c>
      <c r="AX41" s="853"/>
      <c r="CB41" s="379"/>
      <c r="CC41" s="476"/>
      <c r="CD41" s="379"/>
      <c r="CE41" s="379"/>
      <c r="CF41" s="379"/>
      <c r="CG41" s="561" t="s">
        <v>679</v>
      </c>
      <c r="CH41" s="566" t="e">
        <f>VLOOKUP('実績算出　 (6コース) '!N41,$DR:$DV,4,FALSE)</f>
        <v>#N/A</v>
      </c>
      <c r="CI41" s="566" t="e">
        <f>VLOOKUP('実績算出　 (6コース) '!R41,$DR:$DV,4,FALSE)</f>
        <v>#N/A</v>
      </c>
      <c r="CJ41" s="566" t="e">
        <f>VLOOKUP('実績算出　 (6コース) '!V41,$DR:$DV,4,FALSE)</f>
        <v>#N/A</v>
      </c>
      <c r="CK41" s="566" t="e">
        <f>VLOOKUP('実績算出　 (6コース) '!Z41,$DR:$DV,4,FALSE)</f>
        <v>#N/A</v>
      </c>
      <c r="CL41" s="566" t="e">
        <f>VLOOKUP('実績算出　 (6コース) '!AD41,$DR:$DV,4,FALSE)</f>
        <v>#N/A</v>
      </c>
      <c r="CN41" s="545"/>
      <c r="CO41" s="546" t="s">
        <v>677</v>
      </c>
      <c r="CP41" s="547">
        <f>SUMIF(CH40:CL40,"新上五島町",CH41:CL41)*'実績算出　 (6コース) '!AK38</f>
        <v>0</v>
      </c>
      <c r="CQ41" s="548">
        <f>SUMIF(CH40:CL40,"上五島",CH42:CL42)*'実績算出　 (6コース) '!AK40</f>
        <v>0</v>
      </c>
      <c r="CR41" s="567"/>
      <c r="CS41" s="550"/>
      <c r="CT41" s="568"/>
      <c r="CU41" s="551" t="s">
        <v>677</v>
      </c>
      <c r="CV41" s="552" t="str">
        <f>IF('実績算出　 (6コース) '!I41="","0",DA38/CT39)</f>
        <v>0</v>
      </c>
      <c r="CW41" s="553" t="str">
        <f>IF('実績算出　 (6コース) '!I41="","0",DA39/CT39)</f>
        <v>0</v>
      </c>
      <c r="CX41" s="554">
        <f>CV41*'実績算出　 (6コース) '!AK38</f>
        <v>0</v>
      </c>
      <c r="CY41" s="555">
        <f>CW41*'実績算出　 (6コース) '!AK40</f>
        <v>0</v>
      </c>
      <c r="CZ41" s="556">
        <f t="shared" si="0"/>
        <v>0</v>
      </c>
      <c r="DA41" s="563"/>
      <c r="DB41" s="569"/>
      <c r="DC41" s="557" t="s">
        <v>677</v>
      </c>
      <c r="DD41" s="552" t="str">
        <f>IF(('実績算出　 (6コース) '!J41)="","0",('実績算出　 (6コース) '!AK38+'実績算出　 (6コース) '!AK40)*'実績算出　 (6コース) '!J41*1000)</f>
        <v>0</v>
      </c>
      <c r="DE41" s="552">
        <f>COUNTA('実績算出　 (6コース) '!I41)*('実績算出　 (6コース) '!AK38+'実績算出　 (6コース) '!AK40)</f>
        <v>0</v>
      </c>
      <c r="DF41" s="552">
        <f>COUNTA('実績算出　 (6コース) '!K41)*('実績算出　 (6コース) '!AK38+'実績算出　 (6コース) '!AK40)</f>
        <v>0</v>
      </c>
      <c r="DG41" s="552">
        <f>COUNTA('実績算出　 (6コース) '!L41)*('実績算出　 (6コース) '!AK38+'実績算出　 (6コース) '!AK40)</f>
        <v>0</v>
      </c>
      <c r="DH41" s="464"/>
      <c r="DI41" s="464"/>
      <c r="DK41" s="476"/>
      <c r="DL41" s="250"/>
      <c r="DM41" s="379"/>
      <c r="DN41" s="251">
        <v>27</v>
      </c>
      <c r="DO41" s="476" t="s">
        <v>371</v>
      </c>
      <c r="DP41" s="251" t="s">
        <v>348</v>
      </c>
      <c r="DQ41" s="347">
        <v>200</v>
      </c>
      <c r="DU41" s="251"/>
      <c r="DV41" s="251"/>
      <c r="DW41" s="347">
        <v>150</v>
      </c>
      <c r="DZ41" s="251">
        <v>27</v>
      </c>
      <c r="EA41" s="476" t="s">
        <v>371</v>
      </c>
      <c r="EB41" s="251" t="s">
        <v>348</v>
      </c>
      <c r="EC41" s="587">
        <v>200</v>
      </c>
    </row>
    <row r="42" spans="2:133" ht="16.5" customHeight="1">
      <c r="B42" s="931"/>
      <c r="C42" s="854"/>
      <c r="D42" s="855"/>
      <c r="E42" s="858"/>
      <c r="F42" s="859"/>
      <c r="G42" s="862" t="s">
        <v>123</v>
      </c>
      <c r="H42" s="863"/>
      <c r="I42" s="541"/>
      <c r="J42" s="542"/>
      <c r="K42" s="570"/>
      <c r="L42" s="560"/>
      <c r="M42" s="869"/>
      <c r="N42" s="830" t="str">
        <f>IF(N41="","",VLOOKUP(N41,'実績算出　 (6コース) '!$DR:$DU,2,FALSE))</f>
        <v/>
      </c>
      <c r="O42" s="831"/>
      <c r="P42" s="831"/>
      <c r="Q42" s="832"/>
      <c r="R42" s="830" t="str">
        <f>IF(R41="","",VLOOKUP(R41,'実績算出　 (6コース) '!$DR:$DU,2,FALSE))</f>
        <v/>
      </c>
      <c r="S42" s="831"/>
      <c r="T42" s="831"/>
      <c r="U42" s="832"/>
      <c r="V42" s="830" t="str">
        <f>IF(V41="","",VLOOKUP(V41,'実績算出　 (6コース) '!$DR:$DU,2,FALSE))</f>
        <v/>
      </c>
      <c r="W42" s="831"/>
      <c r="X42" s="831"/>
      <c r="Y42" s="832"/>
      <c r="Z42" s="830" t="str">
        <f>IF(Z41="","",VLOOKUP(Z41,'実績算出　 (6コース) '!$DR:$DU,2,FALSE))</f>
        <v/>
      </c>
      <c r="AA42" s="831"/>
      <c r="AB42" s="831"/>
      <c r="AC42" s="832"/>
      <c r="AD42" s="830" t="str">
        <f>IF(AD41="","",VLOOKUP(AD41,'実績算出　 (6コース) '!$DR:$DU,2,FALSE))</f>
        <v/>
      </c>
      <c r="AE42" s="831"/>
      <c r="AF42" s="831"/>
      <c r="AG42" s="832"/>
      <c r="AH42" s="833" t="s">
        <v>214</v>
      </c>
      <c r="AI42" s="834"/>
      <c r="AJ42" s="835"/>
      <c r="AK42" s="839">
        <f>AK38+AK40</f>
        <v>0</v>
      </c>
      <c r="AL42" s="823"/>
      <c r="AM42" s="826">
        <f>AM38+AM40</f>
        <v>0</v>
      </c>
      <c r="AN42" s="826"/>
      <c r="AO42" s="827"/>
      <c r="AP42" s="902"/>
      <c r="AQ42" s="903"/>
      <c r="AR42" s="913"/>
      <c r="AS42" s="914"/>
      <c r="AT42" s="914"/>
      <c r="AU42" s="914"/>
      <c r="AV42" s="917"/>
      <c r="AW42" s="845"/>
      <c r="AX42" s="846"/>
      <c r="CB42" s="379"/>
      <c r="CC42" s="476"/>
      <c r="CD42" s="379"/>
      <c r="CE42" s="379"/>
      <c r="CF42" s="379"/>
      <c r="CG42" s="561" t="s">
        <v>684</v>
      </c>
      <c r="CH42" s="566" t="e">
        <f>CH41</f>
        <v>#N/A</v>
      </c>
      <c r="CI42" s="566" t="e">
        <f>CI41</f>
        <v>#N/A</v>
      </c>
      <c r="CJ42" s="566" t="e">
        <f>CJ41</f>
        <v>#N/A</v>
      </c>
      <c r="CK42" s="566" t="e">
        <f>CK41</f>
        <v>#N/A</v>
      </c>
      <c r="CL42" s="566" t="e">
        <f>CL41</f>
        <v>#N/A</v>
      </c>
      <c r="CN42" s="545"/>
      <c r="CO42" s="546" t="s">
        <v>123</v>
      </c>
      <c r="CP42" s="547">
        <f>SUMIF(CH40:CL40,"小値賀町",CH41:CL41)*'実績算出　 (6コース) '!AK38</f>
        <v>0</v>
      </c>
      <c r="CQ42" s="548">
        <f>SUMIF(CH40:CL40,"小値賀",CH42:CL42)*'実績算出　 (6コース) '!AK40</f>
        <v>0</v>
      </c>
      <c r="CR42" s="567"/>
      <c r="CS42" s="550"/>
      <c r="CT42" s="568"/>
      <c r="CU42" s="551" t="s">
        <v>123</v>
      </c>
      <c r="CV42" s="552" t="str">
        <f>IF('実績算出　 (6コース) '!I42="","0",DA38/CT39)</f>
        <v>0</v>
      </c>
      <c r="CW42" s="553" t="str">
        <f>IF('実績算出　 (6コース) '!I42="","0",DA39/CT39)</f>
        <v>0</v>
      </c>
      <c r="CX42" s="554">
        <f>CV42*'実績算出　 (6コース) '!AK38</f>
        <v>0</v>
      </c>
      <c r="CY42" s="555">
        <f>CW42*'実績算出　 (6コース) '!AK40</f>
        <v>0</v>
      </c>
      <c r="CZ42" s="556">
        <f t="shared" si="0"/>
        <v>0</v>
      </c>
      <c r="DA42" s="563"/>
      <c r="DB42" s="569"/>
      <c r="DC42" s="557" t="s">
        <v>123</v>
      </c>
      <c r="DD42" s="552" t="str">
        <f>IF(('実績算出　 (6コース) '!J42)="","0",('実績算出　 (6コース) '!AK38+'実績算出　 (6コース) '!AK40)*'実績算出　 (6コース) '!J42*1000)</f>
        <v>0</v>
      </c>
      <c r="DE42" s="552">
        <f>COUNTA('実績算出　 (6コース) '!I42)*('実績算出　 (6コース) '!AK38+'実績算出　 (6コース) '!AK40)</f>
        <v>0</v>
      </c>
      <c r="DF42" s="552">
        <f>COUNTA('実績算出　 (6コース) '!K42)*('実績算出　 (6コース) '!AK38+'実績算出　 (6コース) '!AK40)</f>
        <v>0</v>
      </c>
      <c r="DG42" s="552">
        <f>COUNTA('実績算出　 (6コース) '!L42)*('実績算出　 (6コース) '!AK38+'実績算出　 (6コース) '!AK40)</f>
        <v>0</v>
      </c>
      <c r="DH42" s="464"/>
      <c r="DI42" s="464"/>
      <c r="DK42" s="476"/>
      <c r="DL42" s="250"/>
      <c r="DM42" s="379"/>
      <c r="DN42" s="251">
        <v>28</v>
      </c>
      <c r="DO42" s="476" t="s">
        <v>372</v>
      </c>
      <c r="DP42" s="476" t="s">
        <v>348</v>
      </c>
      <c r="DQ42" s="347">
        <v>200</v>
      </c>
      <c r="DU42" s="251"/>
      <c r="DV42" s="251"/>
      <c r="DW42" s="347">
        <v>100</v>
      </c>
      <c r="DZ42" s="251">
        <v>28</v>
      </c>
      <c r="EA42" s="476" t="s">
        <v>372</v>
      </c>
      <c r="EB42" s="476" t="s">
        <v>348</v>
      </c>
      <c r="EC42" s="587">
        <v>200</v>
      </c>
    </row>
    <row r="43" spans="2:133" ht="16.5" customHeight="1" thickBot="1">
      <c r="B43" s="932"/>
      <c r="C43" s="856"/>
      <c r="D43" s="857"/>
      <c r="E43" s="860"/>
      <c r="F43" s="861"/>
      <c r="G43" s="871" t="s">
        <v>124</v>
      </c>
      <c r="H43" s="872"/>
      <c r="I43" s="571"/>
      <c r="J43" s="572"/>
      <c r="K43" s="573"/>
      <c r="L43" s="574"/>
      <c r="M43" s="870"/>
      <c r="N43" s="873" t="str">
        <f>IF(N41="","",VLOOKUP(N41,'実績算出　 (6コース) '!$DR:$DU,4,FALSE))</f>
        <v/>
      </c>
      <c r="O43" s="874"/>
      <c r="P43" s="874"/>
      <c r="Q43" s="875"/>
      <c r="R43" s="873" t="str">
        <f>IF(R41="","",VLOOKUP(R41,'実績算出　 (6コース) '!$DR:$DU,4,FALSE))</f>
        <v/>
      </c>
      <c r="S43" s="874"/>
      <c r="T43" s="874"/>
      <c r="U43" s="875"/>
      <c r="V43" s="873" t="str">
        <f>IF(V41="","",VLOOKUP(V41,'実績算出　 (6コース) '!$DR:$DU,4,FALSE))</f>
        <v/>
      </c>
      <c r="W43" s="874"/>
      <c r="X43" s="874"/>
      <c r="Y43" s="875"/>
      <c r="Z43" s="873" t="str">
        <f>IF(Z41="","",VLOOKUP(Z41,'実績算出　 (6コース) '!$DR:$DU,4,FALSE))</f>
        <v/>
      </c>
      <c r="AA43" s="874"/>
      <c r="AB43" s="874"/>
      <c r="AC43" s="875"/>
      <c r="AD43" s="873" t="str">
        <f>IF(AD41="","",VLOOKUP(AD41,'実績算出　 (6コース) '!$DR:$DU,4,FALSE))</f>
        <v/>
      </c>
      <c r="AE43" s="874"/>
      <c r="AF43" s="874"/>
      <c r="AG43" s="875"/>
      <c r="AH43" s="836"/>
      <c r="AI43" s="837"/>
      <c r="AJ43" s="838"/>
      <c r="AK43" s="840"/>
      <c r="AL43" s="825"/>
      <c r="AM43" s="828"/>
      <c r="AN43" s="828"/>
      <c r="AO43" s="829"/>
      <c r="AP43" s="904"/>
      <c r="AQ43" s="905"/>
      <c r="AR43" s="915"/>
      <c r="AS43" s="916"/>
      <c r="AT43" s="916"/>
      <c r="AU43" s="916"/>
      <c r="AV43" s="918"/>
      <c r="AW43" s="847"/>
      <c r="AX43" s="848"/>
      <c r="CB43" s="379"/>
      <c r="CC43" s="251"/>
      <c r="CD43" s="379"/>
      <c r="CE43" s="379"/>
      <c r="CF43" s="379"/>
      <c r="CN43" s="575"/>
      <c r="CO43" s="576" t="s">
        <v>124</v>
      </c>
      <c r="CP43" s="577">
        <f>SUMIF(CH40:CL40,"宇久町",CH41:CL41)*'実績算出　 (6コース) '!AK38</f>
        <v>0</v>
      </c>
      <c r="CQ43" s="578">
        <f>SUMIF(CH40:CL40,"宇久",CH42:CL42)*'実績算出　 (6コース) '!AK40</f>
        <v>0</v>
      </c>
      <c r="CR43" s="567"/>
      <c r="CS43" s="550"/>
      <c r="CT43" s="579"/>
      <c r="CU43" s="580" t="s">
        <v>124</v>
      </c>
      <c r="CV43" s="581" t="str">
        <f>IF('実績算出　 (6コース) '!I43="","0",DA38/CT39)</f>
        <v>0</v>
      </c>
      <c r="CW43" s="582" t="str">
        <f>IF('実績算出　 (6コース) '!I43="","0",DA39/CT39)</f>
        <v>0</v>
      </c>
      <c r="CX43" s="583">
        <f>CV43*'実績算出　 (6コース) '!AK38</f>
        <v>0</v>
      </c>
      <c r="CY43" s="584">
        <f>CW43*'実績算出　 (6コース) '!AK40</f>
        <v>0</v>
      </c>
      <c r="CZ43" s="585">
        <f t="shared" si="0"/>
        <v>0</v>
      </c>
      <c r="DA43" s="563"/>
      <c r="DC43" s="586" t="s">
        <v>124</v>
      </c>
      <c r="DD43" s="581" t="str">
        <f>IF(('実績算出　 (6コース) '!J43)="","0",('実績算出　 (6コース) '!AK38+'実績算出　 (6コース) '!AK40)*'実績算出　 (6コース) '!J43*1000)</f>
        <v>0</v>
      </c>
      <c r="DE43" s="581">
        <f>COUNTA('実績算出　 (6コース) '!I43)*('実績算出　 (6コース) '!AK38+'実績算出　 (6コース) '!AK40)</f>
        <v>0</v>
      </c>
      <c r="DF43" s="581">
        <f>COUNTA('実績算出　 (6コース) '!K43)*('実績算出　 (6コース) '!AK38+'実績算出　 (6コース) '!AK40)</f>
        <v>0</v>
      </c>
      <c r="DG43" s="581">
        <f>COUNTA('実績算出　 (6コース) '!L43)*('実績算出　 (6コース) '!AK38+'実績算出　 (6コース) '!AK40)</f>
        <v>0</v>
      </c>
      <c r="DH43" s="464"/>
      <c r="DI43" s="464"/>
      <c r="DL43" s="250"/>
      <c r="DM43" s="379"/>
      <c r="DN43" s="251">
        <v>29</v>
      </c>
      <c r="DO43" s="476" t="s">
        <v>373</v>
      </c>
      <c r="DP43" s="476" t="s">
        <v>348</v>
      </c>
      <c r="DQ43" s="347">
        <v>300</v>
      </c>
      <c r="DU43" s="251"/>
      <c r="DV43" s="251"/>
      <c r="DW43" s="347">
        <v>150</v>
      </c>
      <c r="DZ43" s="251">
        <v>29</v>
      </c>
      <c r="EA43" s="476" t="s">
        <v>373</v>
      </c>
      <c r="EB43" s="476" t="s">
        <v>348</v>
      </c>
      <c r="EC43" s="587">
        <v>300</v>
      </c>
    </row>
    <row r="44" spans="2:133" ht="16.5" customHeight="1" thickTop="1" thickBot="1">
      <c r="B44" s="930">
        <v>6</v>
      </c>
      <c r="C44" s="933"/>
      <c r="D44" s="936"/>
      <c r="E44" s="939"/>
      <c r="F44" s="940"/>
      <c r="G44" s="945" t="s">
        <v>657</v>
      </c>
      <c r="H44" s="946"/>
      <c r="I44" s="521"/>
      <c r="J44" s="522"/>
      <c r="K44" s="523"/>
      <c r="L44" s="524"/>
      <c r="M44" s="947" t="s">
        <v>658</v>
      </c>
      <c r="N44" s="525"/>
      <c r="O44" s="923" t="str">
        <f>IF(N44="","",VLOOKUP(N44,'実績算出　 (6コース) '!$DN:$DQ,3,FALSE))</f>
        <v/>
      </c>
      <c r="P44" s="924"/>
      <c r="Q44" s="925"/>
      <c r="R44" s="525"/>
      <c r="S44" s="923" t="str">
        <f>IF(R44="","",VLOOKUP(R44,'実績算出　 (6コース) '!$DN:$DQ,3,FALSE))</f>
        <v/>
      </c>
      <c r="T44" s="924"/>
      <c r="U44" s="925"/>
      <c r="V44" s="525"/>
      <c r="W44" s="923" t="str">
        <f>IF(V44="","",VLOOKUP(V44,'実績算出　 (6コース) '!$DN:$DQ,3,FALSE))</f>
        <v/>
      </c>
      <c r="X44" s="924"/>
      <c r="Y44" s="925"/>
      <c r="Z44" s="525"/>
      <c r="AA44" s="923" t="str">
        <f>IF(Z44="","",VLOOKUP(Z44,'実績算出　 (6コース) '!$DN:$DQ,3,FALSE))</f>
        <v/>
      </c>
      <c r="AB44" s="924"/>
      <c r="AC44" s="925"/>
      <c r="AD44" s="525"/>
      <c r="AE44" s="923" t="str">
        <f>IF(AD44="","",VLOOKUP(AD44,'実績算出　 (6コース) '!$DN:$DQ,3,FALSE))</f>
        <v/>
      </c>
      <c r="AF44" s="924"/>
      <c r="AG44" s="924"/>
      <c r="AH44" s="926" t="s">
        <v>340</v>
      </c>
      <c r="AI44" s="839">
        <f>DA44+CR44</f>
        <v>0</v>
      </c>
      <c r="AJ44" s="823"/>
      <c r="AK44" s="893"/>
      <c r="AL44" s="894"/>
      <c r="AM44" s="826">
        <f>(AI44*AK44)</f>
        <v>0</v>
      </c>
      <c r="AN44" s="826"/>
      <c r="AO44" s="897"/>
      <c r="AP44" s="900">
        <f>SUM('実績算出　 (6コース) '!J44:J49)*AK48</f>
        <v>0</v>
      </c>
      <c r="AQ44" s="901"/>
      <c r="AR44" s="906"/>
      <c r="AS44" s="907"/>
      <c r="AT44" s="907"/>
      <c r="AU44" s="907"/>
      <c r="AV44" s="908"/>
      <c r="AW44" s="909" t="s">
        <v>712</v>
      </c>
      <c r="AX44" s="910"/>
      <c r="BA44" s="379"/>
      <c r="BB44" s="379"/>
      <c r="BC44" s="379"/>
      <c r="BD44" s="379"/>
      <c r="BE44" s="379"/>
      <c r="BF44" s="379"/>
      <c r="BG44" s="379"/>
      <c r="BH44" s="379"/>
      <c r="BI44" s="379"/>
      <c r="BJ44" s="379"/>
      <c r="BK44" s="379"/>
      <c r="BL44" s="379"/>
      <c r="BM44" s="379"/>
      <c r="BN44" s="379"/>
      <c r="BO44" s="379"/>
      <c r="BP44" s="379"/>
      <c r="BQ44" s="379"/>
      <c r="BR44" s="379"/>
      <c r="BS44" s="379"/>
      <c r="BT44" s="379"/>
      <c r="CB44" s="379"/>
      <c r="CC44" s="476"/>
      <c r="CD44" s="379"/>
      <c r="CE44" s="379"/>
      <c r="CF44" s="379"/>
      <c r="CN44" s="527">
        <v>6</v>
      </c>
      <c r="CO44" s="528" t="s">
        <v>660</v>
      </c>
      <c r="CP44" s="529">
        <f>SUMIF(CH46:CL46,"対馬市",CH47:CL47)*'実績算出　 (6コース) '!AK44</f>
        <v>0</v>
      </c>
      <c r="CQ44" s="530">
        <f>SUMIF(CH46:CL46,"対馬市",CH48:CL48)*'実績算出　 (6コース) '!AK46</f>
        <v>0</v>
      </c>
      <c r="CR44" s="531">
        <f>SUM('実績算出　 (6コース) '!N49:AG49)</f>
        <v>0</v>
      </c>
      <c r="CS44" s="550"/>
      <c r="CT44" s="532" t="s">
        <v>603</v>
      </c>
      <c r="CU44" s="533" t="s">
        <v>660</v>
      </c>
      <c r="CV44" s="534" t="str">
        <f>IF('実績算出　 (6コース) '!I44="","0",DA44/CT45)</f>
        <v>0</v>
      </c>
      <c r="CW44" s="535" t="str">
        <f>IF('実績算出　 (6コース) '!I44="","0",DA45/CT45)</f>
        <v>0</v>
      </c>
      <c r="CX44" s="536">
        <f>CV44*'実績算出　 (6コース) '!AK44</f>
        <v>0</v>
      </c>
      <c r="CY44" s="537">
        <f>CW44*'実績算出　 (6コース) '!AK46</f>
        <v>0</v>
      </c>
      <c r="CZ44" s="538">
        <f t="shared" si="0"/>
        <v>0</v>
      </c>
      <c r="DA44" s="531">
        <f>SUM('実績算出　 (6コース) '!N46:AG46)</f>
        <v>0</v>
      </c>
      <c r="DC44" s="539" t="s">
        <v>660</v>
      </c>
      <c r="DD44" s="534" t="str">
        <f>IF(('実績算出　 (6コース) '!J44)="","0",('実績算出　 (6コース) '!AK44+'実績算出　 (6コース) '!AK46)*'実績算出　 (6コース) '!J44*1000)</f>
        <v>0</v>
      </c>
      <c r="DE44" s="534">
        <f>COUNTA('実績算出　 (6コース) '!I44)*('実績算出　 (6コース) '!AK44+'実績算出　 (6コース) '!AK46)</f>
        <v>0</v>
      </c>
      <c r="DF44" s="534">
        <f>COUNTA('実績算出　 (6コース) '!K44)*('実績算出　 (6コース) '!AK44+'実績算出　 (6コース) '!AK46)</f>
        <v>0</v>
      </c>
      <c r="DG44" s="534">
        <f>COUNTA('実績算出　 (6コース) '!L44)*('実績算出　 (6コース) '!AK44+'実績算出　 (6コース) '!AK46)</f>
        <v>0</v>
      </c>
      <c r="DH44" s="464"/>
      <c r="DI44" s="464"/>
      <c r="DL44" s="250"/>
      <c r="DM44" s="379"/>
      <c r="DN44" s="251">
        <v>30</v>
      </c>
      <c r="DO44" s="476" t="s">
        <v>374</v>
      </c>
      <c r="DP44" s="251" t="s">
        <v>348</v>
      </c>
      <c r="DQ44" s="347">
        <v>1000</v>
      </c>
      <c r="DU44" s="251"/>
      <c r="DV44" s="251"/>
      <c r="DW44" s="347">
        <v>500</v>
      </c>
      <c r="DZ44" s="251">
        <v>30</v>
      </c>
      <c r="EA44" s="476" t="s">
        <v>374</v>
      </c>
      <c r="EB44" s="251" t="s">
        <v>348</v>
      </c>
      <c r="EC44" s="587">
        <v>1000</v>
      </c>
    </row>
    <row r="45" spans="2:133" ht="16.5" customHeight="1">
      <c r="B45" s="931"/>
      <c r="C45" s="934"/>
      <c r="D45" s="937"/>
      <c r="E45" s="941"/>
      <c r="F45" s="942"/>
      <c r="G45" s="862" t="s">
        <v>661</v>
      </c>
      <c r="H45" s="863"/>
      <c r="I45" s="541"/>
      <c r="J45" s="542"/>
      <c r="K45" s="543"/>
      <c r="L45" s="544"/>
      <c r="M45" s="948"/>
      <c r="N45" s="890" t="str">
        <f>IF(N44="","",VLOOKUP(N44,'実績算出　 (6コース) '!$DN:$DQ,2,FALSE))</f>
        <v/>
      </c>
      <c r="O45" s="891"/>
      <c r="P45" s="891"/>
      <c r="Q45" s="892"/>
      <c r="R45" s="890" t="str">
        <f>IF(R44="","",VLOOKUP(R44,$DN:$DQ,2,FALSE))</f>
        <v/>
      </c>
      <c r="S45" s="891"/>
      <c r="T45" s="891"/>
      <c r="U45" s="892"/>
      <c r="V45" s="890" t="str">
        <f>IF(V44="","",VLOOKUP(V44,'実績算出　 (6コース) '!$DN:$DQ,2,FALSE))</f>
        <v/>
      </c>
      <c r="W45" s="891"/>
      <c r="X45" s="891"/>
      <c r="Y45" s="892"/>
      <c r="Z45" s="890" t="str">
        <f>IF(Z44="","",VLOOKUP(Z44,'実績算出　 (6コース) '!$DN:$DQ,2,FALSE))</f>
        <v/>
      </c>
      <c r="AA45" s="891"/>
      <c r="AB45" s="891"/>
      <c r="AC45" s="892"/>
      <c r="AD45" s="890" t="str">
        <f>IF(AD44="","",VLOOKUP(AD44,'実績算出　 (6コース) '!$DN:$DQ,2,FALSE))</f>
        <v/>
      </c>
      <c r="AE45" s="891"/>
      <c r="AF45" s="891"/>
      <c r="AG45" s="891"/>
      <c r="AH45" s="927"/>
      <c r="AI45" s="928"/>
      <c r="AJ45" s="929"/>
      <c r="AK45" s="895"/>
      <c r="AL45" s="896"/>
      <c r="AM45" s="898"/>
      <c r="AN45" s="898"/>
      <c r="AO45" s="899"/>
      <c r="AP45" s="902"/>
      <c r="AQ45" s="903"/>
      <c r="AR45" s="911"/>
      <c r="AS45" s="912"/>
      <c r="AT45" s="914"/>
      <c r="AU45" s="914"/>
      <c r="AV45" s="917"/>
      <c r="AW45" s="845"/>
      <c r="AX45" s="846"/>
      <c r="BA45" s="379"/>
      <c r="BB45" s="379"/>
      <c r="BC45" s="379"/>
      <c r="BD45" s="379"/>
      <c r="BE45" s="379"/>
      <c r="BF45" s="379"/>
      <c r="BG45" s="379"/>
      <c r="BH45" s="379"/>
      <c r="BI45" s="379"/>
      <c r="BJ45" s="379"/>
      <c r="BK45" s="379"/>
      <c r="BL45" s="379"/>
      <c r="BM45" s="379"/>
      <c r="BN45" s="379"/>
      <c r="BO45" s="379"/>
      <c r="BP45" s="379"/>
      <c r="BQ45" s="379"/>
      <c r="BR45" s="379"/>
      <c r="BS45" s="379"/>
      <c r="BT45" s="379"/>
      <c r="CB45" s="379"/>
      <c r="CC45" s="476"/>
      <c r="CD45" s="379"/>
      <c r="CE45" s="379"/>
      <c r="CF45" s="379"/>
      <c r="CN45" s="545"/>
      <c r="CO45" s="546" t="s">
        <v>662</v>
      </c>
      <c r="CP45" s="547">
        <f>SUMIF(CH46:CL46,"壱岐市",CH47:CL47)*'実績算出　 (6コース) '!AK44</f>
        <v>0</v>
      </c>
      <c r="CQ45" s="548">
        <f>SUMIF(CH46:CL46,"壱岐市",CH48:CL48)*'実績算出　 (6コース) '!AK46</f>
        <v>0</v>
      </c>
      <c r="CR45" s="549">
        <f>CR44</f>
        <v>0</v>
      </c>
      <c r="CS45" s="550"/>
      <c r="CT45" s="876">
        <f>COUNTA('実績算出　 (6コース) '!I44:I49)</f>
        <v>0</v>
      </c>
      <c r="CU45" s="551" t="s">
        <v>662</v>
      </c>
      <c r="CV45" s="552" t="str">
        <f>IF('実績算出　 (6コース) '!I45="","0",DA44/CT45)</f>
        <v>0</v>
      </c>
      <c r="CW45" s="553" t="str">
        <f>IF('実績算出　 (6コース) '!I45="","0",DA45/CT45)</f>
        <v>0</v>
      </c>
      <c r="CX45" s="554">
        <f>CV45*'実績算出　 (6コース) '!AK44</f>
        <v>0</v>
      </c>
      <c r="CY45" s="555">
        <f>CW45*'実績算出　 (6コース) '!AK46</f>
        <v>0</v>
      </c>
      <c r="CZ45" s="556">
        <f t="shared" si="0"/>
        <v>0</v>
      </c>
      <c r="DA45" s="549">
        <f>CL56</f>
        <v>0</v>
      </c>
      <c r="DC45" s="557" t="s">
        <v>662</v>
      </c>
      <c r="DD45" s="552" t="str">
        <f>IF(('実績算出　 (6コース) '!J45)="","0",('実績算出　 (6コース) '!AK44+'実績算出　 (6コース) '!AK46)*'実績算出　 (6コース) '!J45*1000)</f>
        <v>0</v>
      </c>
      <c r="DE45" s="552">
        <f>COUNTA('実績算出　 (6コース) '!I45)*('実績算出　 (6コース) '!AK44+'実績算出　 (6コース) '!AK46)</f>
        <v>0</v>
      </c>
      <c r="DF45" s="552">
        <f>COUNTA('実績算出　 (6コース) '!K45)*('実績算出　 (6コース) '!AK44+'実績算出　 (6コース) '!AK46)</f>
        <v>0</v>
      </c>
      <c r="DG45" s="552">
        <f>COUNTA('実績算出　 (6コース) '!L45)*('実績算出　 (6コース) '!AK44+'実績算出　 (6コース) '!AK46)</f>
        <v>0</v>
      </c>
      <c r="DH45" s="464"/>
      <c r="DI45" s="464"/>
      <c r="DL45" s="250"/>
      <c r="DM45" s="379"/>
      <c r="DN45" s="251">
        <v>31</v>
      </c>
      <c r="DO45" s="476" t="s">
        <v>375</v>
      </c>
      <c r="DP45" s="476" t="s">
        <v>348</v>
      </c>
      <c r="DQ45" s="347">
        <v>1200</v>
      </c>
      <c r="DU45" s="251"/>
      <c r="DV45" s="251"/>
      <c r="DW45" s="347">
        <v>600</v>
      </c>
      <c r="DZ45" s="251">
        <v>31</v>
      </c>
      <c r="EA45" s="476" t="s">
        <v>375</v>
      </c>
      <c r="EB45" s="476" t="s">
        <v>348</v>
      </c>
      <c r="EC45" s="587">
        <v>1200</v>
      </c>
    </row>
    <row r="46" spans="2:133" ht="16.5" customHeight="1" thickBot="1">
      <c r="B46" s="931"/>
      <c r="C46" s="935"/>
      <c r="D46" s="938"/>
      <c r="E46" s="943"/>
      <c r="F46" s="944"/>
      <c r="G46" s="862" t="s">
        <v>121</v>
      </c>
      <c r="H46" s="863"/>
      <c r="I46" s="541"/>
      <c r="J46" s="542"/>
      <c r="K46" s="543"/>
      <c r="L46" s="560"/>
      <c r="M46" s="949"/>
      <c r="N46" s="878" t="str">
        <f>IF(N44="","",VLOOKUP(N44,'実績算出　 (6コース) '!$DN:$DQ,4,FALSE))</f>
        <v/>
      </c>
      <c r="O46" s="879"/>
      <c r="P46" s="879"/>
      <c r="Q46" s="880"/>
      <c r="R46" s="878" t="str">
        <f>IF(R44="","",VLOOKUP(R44,'実績算出　 (6コース) '!$DN:$DQ,4,FALSE))</f>
        <v/>
      </c>
      <c r="S46" s="879"/>
      <c r="T46" s="879"/>
      <c r="U46" s="880"/>
      <c r="V46" s="881" t="str">
        <f>IF(V44="","",VLOOKUP(V44,'実績算出　 (6コース) '!$DN:$DQ,4,FALSE))</f>
        <v/>
      </c>
      <c r="W46" s="879"/>
      <c r="X46" s="879"/>
      <c r="Y46" s="880"/>
      <c r="Z46" s="878" t="str">
        <f>IF(Z44="","",VLOOKUP(Z44,'実績算出　 (6コース) '!$DN:$DQ,4,FALSE))</f>
        <v/>
      </c>
      <c r="AA46" s="879"/>
      <c r="AB46" s="879"/>
      <c r="AC46" s="880"/>
      <c r="AD46" s="878" t="str">
        <f>IF(AD44="","",VLOOKUP(AD44,'実績算出　 (6コース) '!$DN:$DQ,4,FALSE))</f>
        <v/>
      </c>
      <c r="AE46" s="879"/>
      <c r="AF46" s="879"/>
      <c r="AG46" s="879"/>
      <c r="AH46" s="882" t="s">
        <v>669</v>
      </c>
      <c r="AI46" s="884">
        <f>CR45+DA45</f>
        <v>0</v>
      </c>
      <c r="AJ46" s="885"/>
      <c r="AK46" s="886"/>
      <c r="AL46" s="887"/>
      <c r="AM46" s="898">
        <f>(AI46*AK46)</f>
        <v>0</v>
      </c>
      <c r="AN46" s="898"/>
      <c r="AO46" s="899"/>
      <c r="AP46" s="902"/>
      <c r="AQ46" s="903"/>
      <c r="AR46" s="913"/>
      <c r="AS46" s="914"/>
      <c r="AT46" s="914"/>
      <c r="AU46" s="914"/>
      <c r="AV46" s="917"/>
      <c r="AW46" s="919"/>
      <c r="AX46" s="920"/>
      <c r="BA46" s="379"/>
      <c r="BB46" s="379"/>
      <c r="BC46" s="379"/>
      <c r="BD46" s="379"/>
      <c r="BE46" s="379"/>
      <c r="BF46" s="379"/>
      <c r="BG46" s="379"/>
      <c r="BH46" s="379"/>
      <c r="BI46" s="379"/>
      <c r="BJ46" s="379"/>
      <c r="BK46" s="379"/>
      <c r="BL46" s="379"/>
      <c r="BM46" s="379"/>
      <c r="BN46" s="379"/>
      <c r="BO46" s="379"/>
      <c r="BP46" s="379"/>
      <c r="BQ46" s="379"/>
      <c r="BR46" s="379"/>
      <c r="BS46" s="379"/>
      <c r="BT46" s="379"/>
      <c r="CB46" s="379"/>
      <c r="CC46" s="476"/>
      <c r="CD46" s="379"/>
      <c r="CE46" s="379"/>
      <c r="CF46" s="379"/>
      <c r="CG46" s="561" t="s">
        <v>670</v>
      </c>
      <c r="CH46" s="562" t="e">
        <f>VLOOKUP('実績算出　 (6コース) '!N47,$DR:$DV,5,FALSE)</f>
        <v>#N/A</v>
      </c>
      <c r="CI46" s="562" t="e">
        <f>VLOOKUP('実績算出　 (6コース) '!R47,$DR:$DV,5,FALSE)</f>
        <v>#N/A</v>
      </c>
      <c r="CJ46" s="562" t="e">
        <f>VLOOKUP('実績算出　 (6コース) '!V47,$DR:$DV,5,FALSE)</f>
        <v>#N/A</v>
      </c>
      <c r="CK46" s="562" t="e">
        <f>VLOOKUP('実績算出　 (6コース) '!Z47,$DR:$DV,5,FALSE)</f>
        <v>#N/A</v>
      </c>
      <c r="CL46" s="562" t="e">
        <f>VLOOKUP('実績算出　 (6コース) '!AD47,$DR:$DV,5,FALSE)</f>
        <v>#N/A</v>
      </c>
      <c r="CN46" s="545"/>
      <c r="CO46" s="546" t="s">
        <v>121</v>
      </c>
      <c r="CP46" s="547">
        <f>SUMIF(CH46:CL46,"五島市",CH47:CL47)*'実績算出　 (6コース) '!AK44</f>
        <v>0</v>
      </c>
      <c r="CQ46" s="548">
        <f>SUMIF(CH46:CL46,"五島市",CH48:CL48)*'実績算出　 (6コース) '!AK46</f>
        <v>0</v>
      </c>
      <c r="CR46" s="567"/>
      <c r="CS46" s="550"/>
      <c r="CT46" s="877"/>
      <c r="CU46" s="551" t="s">
        <v>121</v>
      </c>
      <c r="CV46" s="552" t="str">
        <f>IF('実績算出　 (6コース) '!I46="","0",DA44/CT45)</f>
        <v>0</v>
      </c>
      <c r="CW46" s="553" t="str">
        <f>IF('実績算出　 (6コース) '!I46="","0",DA45/CT45)</f>
        <v>0</v>
      </c>
      <c r="CX46" s="554">
        <f>CV46*'実績算出　 (6コース) '!AK44</f>
        <v>0</v>
      </c>
      <c r="CY46" s="555">
        <f>CW46*'実績算出　 (6コース) '!AK46</f>
        <v>0</v>
      </c>
      <c r="CZ46" s="556">
        <f t="shared" si="0"/>
        <v>0</v>
      </c>
      <c r="DA46" s="563"/>
      <c r="DC46" s="557" t="s">
        <v>121</v>
      </c>
      <c r="DD46" s="552" t="str">
        <f>IF(('実績算出　 (6コース) '!J46)="","0",('実績算出　 (6コース) '!AK44+'実績算出　 (6コース) '!AK46)*'実績算出　 (6コース) '!J46*1000)</f>
        <v>0</v>
      </c>
      <c r="DE46" s="552">
        <f>COUNTA('実績算出　 (6コース) '!I46)*('実績算出　 (6コース) '!AK44+'実績算出　 (6コース) '!AK46)</f>
        <v>0</v>
      </c>
      <c r="DF46" s="552">
        <f>COUNTA('実績算出　 (6コース) '!K46)*('実績算出　 (6コース) '!AK44+'実績算出　 (6コース) '!AK46)</f>
        <v>0</v>
      </c>
      <c r="DG46" s="552">
        <f>COUNTA('実績算出　 (6コース) '!L46)*('実績算出　 (6コース) '!AK44+'実績算出　 (6コース) '!AK46)</f>
        <v>0</v>
      </c>
      <c r="DH46" s="464"/>
      <c r="DI46" s="464"/>
      <c r="DL46" s="250"/>
      <c r="DM46" s="379"/>
      <c r="DN46" s="251">
        <v>32</v>
      </c>
      <c r="DO46" s="476" t="s">
        <v>376</v>
      </c>
      <c r="DP46" s="476" t="s">
        <v>348</v>
      </c>
      <c r="DQ46" s="347">
        <v>300</v>
      </c>
      <c r="DU46" s="251"/>
      <c r="DV46" s="251"/>
      <c r="DW46" s="347">
        <v>150</v>
      </c>
      <c r="DZ46" s="251">
        <v>32</v>
      </c>
      <c r="EA46" s="476" t="s">
        <v>376</v>
      </c>
      <c r="EB46" s="476" t="s">
        <v>348</v>
      </c>
      <c r="EC46" s="587">
        <v>300</v>
      </c>
    </row>
    <row r="47" spans="2:133" ht="16.5" customHeight="1" thickBot="1">
      <c r="B47" s="931"/>
      <c r="C47" s="864" t="s">
        <v>713</v>
      </c>
      <c r="D47" s="865"/>
      <c r="E47" s="866" t="s">
        <v>713</v>
      </c>
      <c r="F47" s="867"/>
      <c r="G47" s="862" t="s">
        <v>677</v>
      </c>
      <c r="H47" s="863"/>
      <c r="I47" s="541"/>
      <c r="J47" s="542"/>
      <c r="K47" s="543"/>
      <c r="L47" s="560"/>
      <c r="M47" s="868" t="s">
        <v>678</v>
      </c>
      <c r="N47" s="564"/>
      <c r="O47" s="849" t="str">
        <f>IF(N47="","",VLOOKUP(N47,'実績算出　 (6コース) '!$DR:$DU,3,FALSE))</f>
        <v/>
      </c>
      <c r="P47" s="850"/>
      <c r="Q47" s="851"/>
      <c r="R47" s="564"/>
      <c r="S47" s="849" t="str">
        <f>IF(R47="","",VLOOKUP(R47,'実績算出　 (6コース) '!$DR:$DU,3,FALSE))</f>
        <v/>
      </c>
      <c r="T47" s="850"/>
      <c r="U47" s="851"/>
      <c r="V47" s="565"/>
      <c r="W47" s="849" t="str">
        <f>IF(V47="","",VLOOKUP(V47,'実績算出　 (6コース) '!$DR:$DU,3,FALSE))</f>
        <v/>
      </c>
      <c r="X47" s="850"/>
      <c r="Y47" s="851"/>
      <c r="Z47" s="564"/>
      <c r="AA47" s="849" t="str">
        <f>IF(Z47="","",VLOOKUP(Z47,'実績算出　 (6コース) '!$DR:$DU,3,FALSE))</f>
        <v/>
      </c>
      <c r="AB47" s="850"/>
      <c r="AC47" s="851"/>
      <c r="AD47" s="564"/>
      <c r="AE47" s="849" t="str">
        <f>IF(AD47="","",VLOOKUP(AD47,'実績算出　 (6コース) '!$DR:$DU,3,FALSE))</f>
        <v/>
      </c>
      <c r="AF47" s="850"/>
      <c r="AG47" s="850"/>
      <c r="AH47" s="883"/>
      <c r="AI47" s="840"/>
      <c r="AJ47" s="825"/>
      <c r="AK47" s="888"/>
      <c r="AL47" s="889"/>
      <c r="AM47" s="921"/>
      <c r="AN47" s="921"/>
      <c r="AO47" s="922"/>
      <c r="AP47" s="902"/>
      <c r="AQ47" s="903"/>
      <c r="AR47" s="913"/>
      <c r="AS47" s="914"/>
      <c r="AT47" s="914"/>
      <c r="AU47" s="914"/>
      <c r="AV47" s="917"/>
      <c r="AW47" s="852" t="s">
        <v>714</v>
      </c>
      <c r="AX47" s="853"/>
      <c r="BA47" s="379"/>
      <c r="BB47" s="379"/>
      <c r="BC47" s="379"/>
      <c r="BD47" s="379"/>
      <c r="BE47" s="379"/>
      <c r="BF47" s="379"/>
      <c r="BG47" s="379"/>
      <c r="BH47" s="379"/>
      <c r="BI47" s="379"/>
      <c r="BJ47" s="379"/>
      <c r="BK47" s="379"/>
      <c r="BL47" s="379"/>
      <c r="BM47" s="379"/>
      <c r="BN47" s="379"/>
      <c r="BO47" s="379"/>
      <c r="BP47" s="379"/>
      <c r="BQ47" s="379"/>
      <c r="BR47" s="379"/>
      <c r="BS47" s="379"/>
      <c r="BT47" s="379"/>
      <c r="CB47" s="379"/>
      <c r="CC47" s="476"/>
      <c r="CD47" s="379"/>
      <c r="CE47" s="379"/>
      <c r="CF47" s="379"/>
      <c r="CG47" s="561" t="s">
        <v>679</v>
      </c>
      <c r="CH47" s="566" t="e">
        <f>VLOOKUP('実績算出　 (6コース) '!N47,$DR:$DV,4,FALSE)</f>
        <v>#N/A</v>
      </c>
      <c r="CI47" s="566" t="e">
        <f>VLOOKUP('実績算出　 (6コース) '!R47,$DR:$DV,4,FALSE)</f>
        <v>#N/A</v>
      </c>
      <c r="CJ47" s="566" t="e">
        <f>VLOOKUP('実績算出　 (6コース) '!V47,$DR:$DV,4,FALSE)</f>
        <v>#N/A</v>
      </c>
      <c r="CK47" s="566" t="e">
        <f>VLOOKUP('実績算出　 (6コース) '!Z47,$DR:$DV,4,FALSE)</f>
        <v>#N/A</v>
      </c>
      <c r="CL47" s="566" t="e">
        <f>VLOOKUP('実績算出　 (6コース) '!AD47,$DR:$DV,4,FALSE)</f>
        <v>#N/A</v>
      </c>
      <c r="CN47" s="545"/>
      <c r="CO47" s="546" t="s">
        <v>677</v>
      </c>
      <c r="CP47" s="547">
        <f>SUMIF(CH46:CL46,"新上五島町",CH47:CL47)*'実績算出　 (6コース) '!AK44</f>
        <v>0</v>
      </c>
      <c r="CQ47" s="548">
        <f>SUMIF(CH46:CL46,"上五島",CH48:CL48)*'実績算出　 (6コース) '!AK46</f>
        <v>0</v>
      </c>
      <c r="CR47" s="567"/>
      <c r="CS47" s="550"/>
      <c r="CT47" s="568"/>
      <c r="CU47" s="551" t="s">
        <v>677</v>
      </c>
      <c r="CV47" s="552" t="str">
        <f>IF('実績算出　 (6コース) '!I47="","0",DA44/CT45)</f>
        <v>0</v>
      </c>
      <c r="CW47" s="553" t="str">
        <f>IF('実績算出　 (6コース) '!I47="","0",DA45/CT45)</f>
        <v>0</v>
      </c>
      <c r="CX47" s="554">
        <f>CV47*'実績算出　 (6コース) '!AK44</f>
        <v>0</v>
      </c>
      <c r="CY47" s="555">
        <f>CW47*'実績算出　 (6コース) '!AK46</f>
        <v>0</v>
      </c>
      <c r="CZ47" s="556">
        <f t="shared" si="0"/>
        <v>0</v>
      </c>
      <c r="DA47" s="563"/>
      <c r="DB47" s="569"/>
      <c r="DC47" s="557" t="s">
        <v>677</v>
      </c>
      <c r="DD47" s="552" t="str">
        <f>IF(('実績算出　 (6コース) '!J47)="","0",('実績算出　 (6コース) '!AK44+'実績算出　 (6コース) '!AK46)*'実績算出　 (6コース) '!J47*1000)</f>
        <v>0</v>
      </c>
      <c r="DE47" s="552">
        <f>COUNTA('実績算出　 (6コース) '!I47)*('実績算出　 (6コース) '!AK44+'実績算出　 (6コース) '!AK46)</f>
        <v>0</v>
      </c>
      <c r="DF47" s="552">
        <f>COUNTA('実績算出　 (6コース) '!K47)*('実績算出　 (6コース) '!AK44+'実績算出　 (6コース) '!AK46)</f>
        <v>0</v>
      </c>
      <c r="DG47" s="552">
        <f>COUNTA('実績算出　 (6コース) '!L47)*('実績算出　 (6コース) '!AK44+'実績算出　 (6コース) '!AK46)</f>
        <v>0</v>
      </c>
      <c r="DH47" s="464"/>
      <c r="DI47" s="464"/>
      <c r="DL47" s="250"/>
      <c r="DM47" s="379"/>
      <c r="DN47" s="251">
        <v>33</v>
      </c>
      <c r="DO47" s="476" t="s">
        <v>377</v>
      </c>
      <c r="DP47" s="476" t="s">
        <v>348</v>
      </c>
      <c r="DQ47" s="347">
        <v>700</v>
      </c>
      <c r="DU47" s="251"/>
      <c r="DV47" s="251"/>
      <c r="DW47" s="347">
        <v>350</v>
      </c>
      <c r="DZ47" s="251">
        <v>33</v>
      </c>
      <c r="EA47" s="476" t="s">
        <v>377</v>
      </c>
      <c r="EB47" s="476" t="s">
        <v>348</v>
      </c>
      <c r="EC47" s="587">
        <v>700</v>
      </c>
    </row>
    <row r="48" spans="2:133" ht="16.5" customHeight="1">
      <c r="B48" s="931"/>
      <c r="C48" s="854"/>
      <c r="D48" s="855"/>
      <c r="E48" s="858"/>
      <c r="F48" s="859"/>
      <c r="G48" s="862" t="s">
        <v>123</v>
      </c>
      <c r="H48" s="863"/>
      <c r="I48" s="541"/>
      <c r="J48" s="542"/>
      <c r="K48" s="570"/>
      <c r="L48" s="560"/>
      <c r="M48" s="869"/>
      <c r="N48" s="830" t="str">
        <f>IF(N47="","",VLOOKUP(N47,'実績算出　 (6コース) '!$DR:$DU,2,FALSE))</f>
        <v/>
      </c>
      <c r="O48" s="831"/>
      <c r="P48" s="831"/>
      <c r="Q48" s="832"/>
      <c r="R48" s="830" t="str">
        <f>IF(R47="","",VLOOKUP(R47,'実績算出　 (6コース) '!$DR:$DU,2,FALSE))</f>
        <v/>
      </c>
      <c r="S48" s="831"/>
      <c r="T48" s="831"/>
      <c r="U48" s="832"/>
      <c r="V48" s="830" t="str">
        <f>IF(V47="","",VLOOKUP(V47,'実績算出　 (6コース) '!$DR:$DU,2,FALSE))</f>
        <v/>
      </c>
      <c r="W48" s="831"/>
      <c r="X48" s="831"/>
      <c r="Y48" s="832"/>
      <c r="Z48" s="830" t="str">
        <f>IF(Z47="","",VLOOKUP(Z47,'実績算出　 (6コース) '!$DR:$DU,2,FALSE))</f>
        <v/>
      </c>
      <c r="AA48" s="831"/>
      <c r="AB48" s="831"/>
      <c r="AC48" s="832"/>
      <c r="AD48" s="830" t="str">
        <f>IF(AD47="","",VLOOKUP(AD47,'実績算出　 (6コース) '!$DR:$DU,2,FALSE))</f>
        <v/>
      </c>
      <c r="AE48" s="831"/>
      <c r="AF48" s="831"/>
      <c r="AG48" s="832"/>
      <c r="AH48" s="833" t="s">
        <v>214</v>
      </c>
      <c r="AI48" s="834"/>
      <c r="AJ48" s="835"/>
      <c r="AK48" s="839">
        <f>AK44+AK46</f>
        <v>0</v>
      </c>
      <c r="AL48" s="823"/>
      <c r="AM48" s="826">
        <f>AM44+AM46</f>
        <v>0</v>
      </c>
      <c r="AN48" s="826"/>
      <c r="AO48" s="827"/>
      <c r="AP48" s="902"/>
      <c r="AQ48" s="903"/>
      <c r="AR48" s="913"/>
      <c r="AS48" s="914"/>
      <c r="AT48" s="914"/>
      <c r="AU48" s="914"/>
      <c r="AV48" s="917"/>
      <c r="AW48" s="845"/>
      <c r="AX48" s="846"/>
      <c r="BA48" s="379"/>
      <c r="BB48" s="379"/>
      <c r="BC48" s="379"/>
      <c r="BD48" s="379"/>
      <c r="BE48" s="379"/>
      <c r="BF48" s="379"/>
      <c r="BG48" s="379"/>
      <c r="BH48" s="379"/>
      <c r="BI48" s="379"/>
      <c r="BJ48" s="379"/>
      <c r="BK48" s="379"/>
      <c r="BL48" s="379"/>
      <c r="BM48" s="379"/>
      <c r="BN48" s="379"/>
      <c r="BO48" s="379"/>
      <c r="BP48" s="379"/>
      <c r="BQ48" s="379"/>
      <c r="BR48" s="379"/>
      <c r="BS48" s="379"/>
      <c r="BT48" s="379"/>
      <c r="CB48" s="379"/>
      <c r="CC48" s="476"/>
      <c r="CD48" s="379"/>
      <c r="CE48" s="379"/>
      <c r="CF48" s="379"/>
      <c r="CG48" s="561" t="s">
        <v>684</v>
      </c>
      <c r="CH48" s="566" t="e">
        <f>CH47</f>
        <v>#N/A</v>
      </c>
      <c r="CI48" s="566" t="e">
        <f>CI47</f>
        <v>#N/A</v>
      </c>
      <c r="CJ48" s="566" t="e">
        <f>CJ47</f>
        <v>#N/A</v>
      </c>
      <c r="CK48" s="566" t="e">
        <f>CK47</f>
        <v>#N/A</v>
      </c>
      <c r="CL48" s="566" t="e">
        <f>CL47</f>
        <v>#N/A</v>
      </c>
      <c r="CN48" s="545"/>
      <c r="CO48" s="546" t="s">
        <v>123</v>
      </c>
      <c r="CP48" s="547">
        <f>SUMIF(CH46:CL46,"小値賀町",CH47:CL47)*'実績算出　 (6コース) '!AK44</f>
        <v>0</v>
      </c>
      <c r="CQ48" s="548">
        <f>SUMIF(CH46:CL46,"小値賀",CH48:CL48)*'実績算出　 (6コース) '!AK46</f>
        <v>0</v>
      </c>
      <c r="CR48" s="567"/>
      <c r="CS48" s="550"/>
      <c r="CT48" s="568"/>
      <c r="CU48" s="551" t="s">
        <v>123</v>
      </c>
      <c r="CV48" s="552" t="str">
        <f>IF('実績算出　 (6コース) '!I48="","0",DA44/CT45)</f>
        <v>0</v>
      </c>
      <c r="CW48" s="553" t="str">
        <f>IF('実績算出　 (6コース) '!I48="","0",DA45/CT45)</f>
        <v>0</v>
      </c>
      <c r="CX48" s="554">
        <f>CV48*'実績算出　 (6コース) '!AK44</f>
        <v>0</v>
      </c>
      <c r="CY48" s="555">
        <f>CW48*'実績算出　 (6コース) '!AK46</f>
        <v>0</v>
      </c>
      <c r="CZ48" s="556">
        <f t="shared" si="0"/>
        <v>0</v>
      </c>
      <c r="DA48" s="563"/>
      <c r="DB48" s="569"/>
      <c r="DC48" s="557" t="s">
        <v>123</v>
      </c>
      <c r="DD48" s="552" t="str">
        <f>IF(('実績算出　 (6コース) '!J48)="","0",('実績算出　 (6コース) '!AK44+'実績算出　 (6コース) '!AK46)*'実績算出　 (6コース) '!J48*1000)</f>
        <v>0</v>
      </c>
      <c r="DE48" s="552">
        <f>COUNTA('実績算出　 (6コース) '!I48)*('実績算出　 (6コース) '!AK44+'実績算出　 (6コース) '!AK46)</f>
        <v>0</v>
      </c>
      <c r="DF48" s="552">
        <f>COUNTA('実績算出　 (6コース) '!K48)*('実績算出　 (6コース) '!AK44+'実績算出　 (6コース) '!AK46)</f>
        <v>0</v>
      </c>
      <c r="DG48" s="552">
        <f>COUNTA('実績算出　 (6コース) '!L48)*('実績算出　 (6コース) '!AK44+'実績算出　 (6コース) '!AK46)</f>
        <v>0</v>
      </c>
      <c r="DH48" s="464"/>
      <c r="DI48" s="464"/>
      <c r="DL48" s="250"/>
      <c r="DM48" s="379"/>
      <c r="DN48" s="251">
        <v>34</v>
      </c>
      <c r="DO48" s="476" t="s">
        <v>378</v>
      </c>
      <c r="DP48" s="476" t="s">
        <v>348</v>
      </c>
      <c r="DQ48" s="347">
        <v>1100</v>
      </c>
      <c r="DU48" s="251"/>
      <c r="DV48" s="251"/>
      <c r="DW48" s="347">
        <v>550</v>
      </c>
      <c r="DZ48" s="251">
        <v>34</v>
      </c>
      <c r="EA48" s="476" t="s">
        <v>378</v>
      </c>
      <c r="EB48" s="476" t="s">
        <v>348</v>
      </c>
      <c r="EC48" s="587">
        <v>1100</v>
      </c>
    </row>
    <row r="49" spans="2:133" ht="16.5" customHeight="1" thickBot="1">
      <c r="B49" s="932"/>
      <c r="C49" s="856"/>
      <c r="D49" s="857"/>
      <c r="E49" s="860"/>
      <c r="F49" s="861"/>
      <c r="G49" s="871" t="s">
        <v>124</v>
      </c>
      <c r="H49" s="872"/>
      <c r="I49" s="571"/>
      <c r="J49" s="572"/>
      <c r="K49" s="573"/>
      <c r="L49" s="574"/>
      <c r="M49" s="870"/>
      <c r="N49" s="873" t="str">
        <f>IF(N47="","",VLOOKUP(N47,'実績算出　 (6コース) '!$DR:$DU,4,FALSE))</f>
        <v/>
      </c>
      <c r="O49" s="874"/>
      <c r="P49" s="874"/>
      <c r="Q49" s="875"/>
      <c r="R49" s="873" t="str">
        <f>IF(R47="","",VLOOKUP(R47,'実績算出　 (6コース) '!$DR:$DU,4,FALSE))</f>
        <v/>
      </c>
      <c r="S49" s="874"/>
      <c r="T49" s="874"/>
      <c r="U49" s="875"/>
      <c r="V49" s="873" t="str">
        <f>IF(V47="","",VLOOKUP(V47,'実績算出　 (6コース) '!$DR:$DU,4,FALSE))</f>
        <v/>
      </c>
      <c r="W49" s="874"/>
      <c r="X49" s="874"/>
      <c r="Y49" s="875"/>
      <c r="Z49" s="873" t="str">
        <f>IF(Z47="","",VLOOKUP(Z47,'実績算出　 (6コース) '!$DR:$DU,4,FALSE))</f>
        <v/>
      </c>
      <c r="AA49" s="874"/>
      <c r="AB49" s="874"/>
      <c r="AC49" s="875"/>
      <c r="AD49" s="873" t="str">
        <f>IF(AD47="","",VLOOKUP(AD47,'実績算出　 (6コース) '!$DR:$DU,4,FALSE))</f>
        <v/>
      </c>
      <c r="AE49" s="874"/>
      <c r="AF49" s="874"/>
      <c r="AG49" s="875"/>
      <c r="AH49" s="836"/>
      <c r="AI49" s="837"/>
      <c r="AJ49" s="838"/>
      <c r="AK49" s="840"/>
      <c r="AL49" s="825"/>
      <c r="AM49" s="828"/>
      <c r="AN49" s="828"/>
      <c r="AO49" s="829"/>
      <c r="AP49" s="904"/>
      <c r="AQ49" s="905"/>
      <c r="AR49" s="915"/>
      <c r="AS49" s="916"/>
      <c r="AT49" s="916"/>
      <c r="AU49" s="916"/>
      <c r="AV49" s="918"/>
      <c r="AW49" s="847"/>
      <c r="AX49" s="848"/>
      <c r="BA49" s="379"/>
      <c r="BB49" s="379"/>
      <c r="BC49" s="379"/>
      <c r="BD49" s="379"/>
      <c r="BE49" s="379"/>
      <c r="BF49" s="379"/>
      <c r="BG49" s="379"/>
      <c r="BH49" s="379"/>
      <c r="BI49" s="379"/>
      <c r="BJ49" s="379"/>
      <c r="BK49" s="379"/>
      <c r="BL49" s="379"/>
      <c r="BM49" s="379"/>
      <c r="BN49" s="379"/>
      <c r="BO49" s="379"/>
      <c r="BP49" s="379"/>
      <c r="BQ49" s="379"/>
      <c r="BR49" s="379"/>
      <c r="BS49" s="379"/>
      <c r="BT49" s="379"/>
      <c r="CB49" s="379"/>
      <c r="CC49" s="476"/>
      <c r="CD49" s="379"/>
      <c r="CE49" s="379"/>
      <c r="CF49" s="379"/>
      <c r="CN49" s="575"/>
      <c r="CO49" s="576" t="s">
        <v>124</v>
      </c>
      <c r="CP49" s="577">
        <f>SUMIF(CH46:CL46,"宇久町",CH47:CL47)*'実績算出　 (6コース) '!AK44</f>
        <v>0</v>
      </c>
      <c r="CQ49" s="578">
        <f>SUMIF(CH46:CL46,"宇久",CH48:CL48)*'実績算出　 (6コース) '!AK46</f>
        <v>0</v>
      </c>
      <c r="CR49" s="567"/>
      <c r="CS49" s="550"/>
      <c r="CT49" s="579"/>
      <c r="CU49" s="580" t="s">
        <v>124</v>
      </c>
      <c r="CV49" s="581" t="str">
        <f>IF('実績算出　 (6コース) '!I49="","0",DA44/CT45)</f>
        <v>0</v>
      </c>
      <c r="CW49" s="582" t="str">
        <f>IF('実績算出　 (6コース) '!I49="","0",DA45/CT45)</f>
        <v>0</v>
      </c>
      <c r="CX49" s="583">
        <f>CV49*'実績算出　 (6コース) '!AK44</f>
        <v>0</v>
      </c>
      <c r="CY49" s="584">
        <f>CW49*'実績算出　 (6コース) '!AK46</f>
        <v>0</v>
      </c>
      <c r="CZ49" s="585">
        <f t="shared" si="0"/>
        <v>0</v>
      </c>
      <c r="DA49" s="589"/>
      <c r="DC49" s="586" t="s">
        <v>124</v>
      </c>
      <c r="DD49" s="581" t="str">
        <f>IF(('実績算出　 (6コース) '!J49)="","0",('実績算出　 (6コース) '!AK44+'実績算出　 (6コース) '!AK46)*'実績算出　 (6コース) '!J49*1000)</f>
        <v>0</v>
      </c>
      <c r="DE49" s="581">
        <f>COUNTA('実績算出　 (6コース) '!I49)*('実績算出　 (6コース) '!AK44+'実績算出　 (6コース) '!AK46)</f>
        <v>0</v>
      </c>
      <c r="DF49" s="581">
        <f>COUNTA('実績算出　 (6コース) '!K49)*('実績算出　 (6コース) '!AK44+'実績算出　 (6コース) '!AK46)</f>
        <v>0</v>
      </c>
      <c r="DG49" s="581">
        <f>COUNTA('実績算出　 (6コース) '!L49)*('実績算出　 (6コース) '!AK44+'実績算出　 (6コース) '!AK46)</f>
        <v>0</v>
      </c>
      <c r="DH49" s="464"/>
      <c r="DI49" s="464"/>
      <c r="DL49" s="250"/>
      <c r="DM49" s="379"/>
      <c r="DN49" s="251">
        <v>35</v>
      </c>
      <c r="DO49" s="476" t="s">
        <v>379</v>
      </c>
      <c r="DP49" s="476" t="s">
        <v>348</v>
      </c>
      <c r="DQ49" s="347">
        <v>400</v>
      </c>
      <c r="DU49" s="251"/>
      <c r="DV49" s="251"/>
      <c r="DW49" s="347">
        <v>200</v>
      </c>
      <c r="DZ49" s="251">
        <v>35</v>
      </c>
      <c r="EA49" s="476" t="s">
        <v>379</v>
      </c>
      <c r="EB49" s="476" t="s">
        <v>348</v>
      </c>
      <c r="EC49" s="587">
        <v>400</v>
      </c>
    </row>
    <row r="50" spans="2:133" ht="16.5" customHeight="1">
      <c r="R50" s="379"/>
      <c r="S50" s="379"/>
      <c r="T50" s="379"/>
      <c r="U50" s="379"/>
      <c r="Y50" s="379"/>
      <c r="Z50" s="379"/>
      <c r="AD50" s="379"/>
      <c r="AG50" s="461"/>
      <c r="AH50" s="380"/>
      <c r="AI50" s="590"/>
      <c r="AJ50" s="820" t="s">
        <v>694</v>
      </c>
      <c r="AK50" s="822">
        <f>AK18+AK24+AK30+AK36+AK42+AK48</f>
        <v>0</v>
      </c>
      <c r="AL50" s="823"/>
      <c r="AM50" s="826">
        <f>AM18+AM24+AM30+AM36+AM42+AM48</f>
        <v>0</v>
      </c>
      <c r="AN50" s="826"/>
      <c r="AO50" s="827"/>
      <c r="AP50" s="841">
        <f>AP14+AP20+AP26+AP32+AP38+AP44</f>
        <v>0</v>
      </c>
      <c r="AQ50" s="842"/>
      <c r="AT50" s="591"/>
      <c r="AU50" s="591"/>
      <c r="AV50" s="591"/>
      <c r="BA50" s="379"/>
      <c r="BB50" s="379"/>
      <c r="BC50" s="379"/>
      <c r="BD50" s="379"/>
      <c r="BE50" s="379"/>
      <c r="BF50" s="379"/>
      <c r="BG50" s="379"/>
      <c r="BH50" s="379"/>
      <c r="BI50" s="379"/>
      <c r="BJ50" s="379"/>
      <c r="BK50" s="379"/>
      <c r="BL50" s="379"/>
      <c r="BM50" s="379"/>
      <c r="BN50" s="379"/>
      <c r="BO50" s="379"/>
      <c r="BP50" s="379"/>
      <c r="BQ50" s="379"/>
      <c r="BR50" s="379"/>
      <c r="BS50" s="379"/>
      <c r="BT50" s="379"/>
      <c r="CB50" s="379"/>
      <c r="CC50" s="476"/>
      <c r="CD50" s="379"/>
      <c r="CE50" s="592" t="s">
        <v>331</v>
      </c>
      <c r="CF50" s="593"/>
      <c r="CG50" s="594">
        <v>1</v>
      </c>
      <c r="CH50" s="594">
        <v>2</v>
      </c>
      <c r="CI50" s="594">
        <v>3</v>
      </c>
      <c r="CJ50" s="594">
        <v>4</v>
      </c>
      <c r="CK50" s="594">
        <v>5</v>
      </c>
      <c r="CL50" s="595" t="s">
        <v>695</v>
      </c>
      <c r="CN50" s="596" t="s">
        <v>214</v>
      </c>
      <c r="CO50" s="546" t="s">
        <v>660</v>
      </c>
      <c r="CP50" s="597">
        <f t="shared" ref="CP50:CQ55" si="1">CP14+CP20+CP26+CP32+CP38+CP44</f>
        <v>0</v>
      </c>
      <c r="CQ50" s="598">
        <f t="shared" si="1"/>
        <v>0</v>
      </c>
      <c r="CR50" s="538">
        <f t="shared" ref="CR50:CR55" si="2">SUM(CP50:CQ50)</f>
        <v>0</v>
      </c>
      <c r="CS50" s="379"/>
      <c r="CT50" s="379"/>
      <c r="CV50" s="569"/>
      <c r="CW50" s="569"/>
      <c r="CX50" s="569"/>
      <c r="CY50" s="599" t="s">
        <v>660</v>
      </c>
      <c r="CZ50" s="600">
        <f t="shared" ref="CZ50:CZ55" si="3">CZ14+CZ20+CZ26+CZ32+CZ38+CZ44</f>
        <v>0</v>
      </c>
      <c r="DB50" s="569"/>
      <c r="DC50" s="601" t="s">
        <v>660</v>
      </c>
      <c r="DD50" s="538">
        <f t="shared" ref="DD50:DG55" si="4">DD14+DD20+DD26+DD32+DD38+DD44</f>
        <v>0</v>
      </c>
      <c r="DE50" s="538">
        <f t="shared" si="4"/>
        <v>0</v>
      </c>
      <c r="DF50" s="538">
        <f t="shared" si="4"/>
        <v>0</v>
      </c>
      <c r="DG50" s="538">
        <f t="shared" si="4"/>
        <v>0</v>
      </c>
      <c r="DH50" s="464"/>
      <c r="DI50" s="464"/>
      <c r="DL50" s="250"/>
      <c r="DM50" s="379"/>
      <c r="DN50" s="251">
        <v>36</v>
      </c>
      <c r="DO50" s="476" t="s">
        <v>380</v>
      </c>
      <c r="DP50" s="476" t="s">
        <v>348</v>
      </c>
      <c r="DQ50" s="347">
        <v>700</v>
      </c>
      <c r="DU50" s="251"/>
      <c r="DV50" s="251"/>
      <c r="DW50" s="347">
        <v>350</v>
      </c>
      <c r="DZ50" s="251">
        <v>36</v>
      </c>
      <c r="EA50" s="476" t="s">
        <v>380</v>
      </c>
      <c r="EB50" s="476" t="s">
        <v>348</v>
      </c>
      <c r="EC50" s="587">
        <v>700</v>
      </c>
    </row>
    <row r="51" spans="2:133" ht="16.5" customHeight="1" thickBot="1">
      <c r="O51" s="474"/>
      <c r="P51" s="461"/>
      <c r="Q51" s="461"/>
      <c r="R51" s="461"/>
      <c r="S51" s="379"/>
      <c r="T51" s="379"/>
      <c r="U51" s="379"/>
      <c r="X51" s="461"/>
      <c r="Y51" s="379"/>
      <c r="Z51" s="379"/>
      <c r="AA51" s="461"/>
      <c r="AD51" s="379"/>
      <c r="AG51" s="461"/>
      <c r="AH51" s="602"/>
      <c r="AI51" s="602"/>
      <c r="AJ51" s="821"/>
      <c r="AK51" s="824"/>
      <c r="AL51" s="825"/>
      <c r="AM51" s="828"/>
      <c r="AN51" s="828"/>
      <c r="AO51" s="829"/>
      <c r="AP51" s="843"/>
      <c r="AQ51" s="844"/>
      <c r="BA51" s="379"/>
      <c r="BB51" s="379"/>
      <c r="BC51" s="379"/>
      <c r="BD51" s="379"/>
      <c r="BE51" s="379"/>
      <c r="BF51" s="379"/>
      <c r="BG51" s="379"/>
      <c r="BH51" s="379"/>
      <c r="BI51" s="379"/>
      <c r="BJ51" s="379"/>
      <c r="BK51" s="379"/>
      <c r="BL51" s="379"/>
      <c r="BM51" s="379"/>
      <c r="BN51" s="379"/>
      <c r="BO51" s="379"/>
      <c r="BP51" s="379"/>
      <c r="BQ51" s="379"/>
      <c r="BR51" s="379"/>
      <c r="BS51" s="379"/>
      <c r="BT51" s="379"/>
      <c r="CB51" s="379"/>
      <c r="CC51" s="476"/>
      <c r="CD51" s="379"/>
      <c r="CE51" s="592" t="s">
        <v>504</v>
      </c>
      <c r="CF51" s="547">
        <v>1</v>
      </c>
      <c r="CG51" s="603" t="str">
        <f>IF('実績算出　 (6コース) '!N14="","",VLOOKUP('実績算出　 (6コース) '!N14,$DN:$DW,10,FALSE))</f>
        <v/>
      </c>
      <c r="CH51" s="603" t="str">
        <f>IF('実績算出　 (6コース) '!R14="","",VLOOKUP('実績算出　 (6コース) '!R14,$DN:$DW,10,FALSE))</f>
        <v/>
      </c>
      <c r="CI51" s="603" t="str">
        <f>IF('実績算出　 (6コース) '!V14="","",VLOOKUP('実績算出　 (6コース) '!V14,$DN:$DW,10,FALSE))</f>
        <v/>
      </c>
      <c r="CJ51" s="603" t="str">
        <f>IF('実績算出　 (6コース) '!Z14="","",VLOOKUP('実績算出　 (6コース) '!Z14,$DN:$DW,10,FALSE))</f>
        <v/>
      </c>
      <c r="CK51" s="603" t="str">
        <f>IF('実績算出　 (6コース) '!AD14="","",VLOOKUP('実績算出　 (6コース) '!AD14,$DN:$DW,10,FALSE))</f>
        <v/>
      </c>
      <c r="CL51" s="604">
        <f t="shared" ref="CL51:CL57" si="5">SUM(CG51:CK51)</f>
        <v>0</v>
      </c>
      <c r="CN51" s="605"/>
      <c r="CO51" s="546" t="s">
        <v>662</v>
      </c>
      <c r="CP51" s="606">
        <f t="shared" si="1"/>
        <v>0</v>
      </c>
      <c r="CQ51" s="607">
        <f t="shared" si="1"/>
        <v>0</v>
      </c>
      <c r="CR51" s="556">
        <f t="shared" si="2"/>
        <v>0</v>
      </c>
      <c r="CS51" s="379"/>
      <c r="CT51" s="379"/>
      <c r="CV51" s="569"/>
      <c r="CW51" s="569"/>
      <c r="CX51" s="569"/>
      <c r="CY51" s="551" t="s">
        <v>662</v>
      </c>
      <c r="CZ51" s="556">
        <f t="shared" si="3"/>
        <v>0</v>
      </c>
      <c r="DB51" s="569"/>
      <c r="DC51" s="608" t="s">
        <v>662</v>
      </c>
      <c r="DD51" s="556">
        <f t="shared" si="4"/>
        <v>0</v>
      </c>
      <c r="DE51" s="556">
        <f t="shared" si="4"/>
        <v>0</v>
      </c>
      <c r="DF51" s="556">
        <f t="shared" si="4"/>
        <v>0</v>
      </c>
      <c r="DG51" s="556">
        <f t="shared" si="4"/>
        <v>0</v>
      </c>
      <c r="DH51" s="464"/>
      <c r="DI51" s="464"/>
      <c r="DL51" s="250"/>
      <c r="DM51" s="379"/>
      <c r="DN51" s="251">
        <v>37</v>
      </c>
      <c r="DO51" s="476" t="s">
        <v>381</v>
      </c>
      <c r="DP51" s="476" t="s">
        <v>348</v>
      </c>
      <c r="DQ51" s="347">
        <v>200</v>
      </c>
      <c r="DU51" s="251"/>
      <c r="DV51" s="251"/>
      <c r="DW51" s="347">
        <v>100</v>
      </c>
      <c r="DZ51" s="251">
        <v>37</v>
      </c>
      <c r="EA51" s="476" t="s">
        <v>381</v>
      </c>
      <c r="EB51" s="476" t="s">
        <v>348</v>
      </c>
      <c r="EC51" s="587">
        <v>200</v>
      </c>
    </row>
    <row r="52" spans="2:133" ht="16.5" customHeight="1">
      <c r="R52" s="791" t="s">
        <v>696</v>
      </c>
      <c r="S52" s="792"/>
      <c r="T52" s="791" t="s">
        <v>697</v>
      </c>
      <c r="U52" s="792"/>
      <c r="Z52" s="379"/>
      <c r="AD52" s="379"/>
      <c r="AE52" s="793" t="s">
        <v>696</v>
      </c>
      <c r="AF52" s="794"/>
      <c r="AG52" s="793" t="s">
        <v>697</v>
      </c>
      <c r="AH52" s="794"/>
      <c r="BA52" s="379"/>
      <c r="BB52" s="379"/>
      <c r="BC52" s="379"/>
      <c r="BD52" s="379"/>
      <c r="BE52" s="379"/>
      <c r="BF52" s="379"/>
      <c r="BG52" s="379"/>
      <c r="BH52" s="379"/>
      <c r="BI52" s="379"/>
      <c r="BJ52" s="379"/>
      <c r="BK52" s="379"/>
      <c r="BL52" s="379"/>
      <c r="BM52" s="379"/>
      <c r="BN52" s="379"/>
      <c r="BO52" s="379"/>
      <c r="BP52" s="379"/>
      <c r="BQ52" s="379"/>
      <c r="BR52" s="379"/>
      <c r="BS52" s="379"/>
      <c r="BT52" s="379"/>
      <c r="CB52" s="379"/>
      <c r="CC52" s="476"/>
      <c r="CD52" s="379"/>
      <c r="CE52" s="457"/>
      <c r="CF52" s="547">
        <v>2</v>
      </c>
      <c r="CG52" s="603" t="str">
        <f>IF('実績算出　 (6コース) '!N20="","",VLOOKUP('実績算出　 (6コース) '!N20,$DN:$DW,10,FALSE))</f>
        <v/>
      </c>
      <c r="CH52" s="603" t="str">
        <f>IF('実績算出　 (6コース) '!R20="","",VLOOKUP('実績算出　 (6コース) '!R20,$DN:$DW,10,FALSE))</f>
        <v/>
      </c>
      <c r="CI52" s="603" t="str">
        <f>IF('実績算出　 (6コース) '!V20="","",VLOOKUP('実績算出　 (6コース) '!V20,$DN:$DW,10,FALSE))</f>
        <v/>
      </c>
      <c r="CJ52" s="603" t="str">
        <f>IF('実績算出　 (6コース) '!Z20="","",VLOOKUP('実績算出　 (6コース) '!Z20,$DN:$DW,10,FALSE))</f>
        <v/>
      </c>
      <c r="CK52" s="603" t="str">
        <f>IF('実績算出　 (6コース) '!AD20="","",VLOOKUP('実績算出　 (6コース) '!AD20,$DN:$DW,10,FALSE))</f>
        <v/>
      </c>
      <c r="CL52" s="604">
        <f t="shared" si="5"/>
        <v>0</v>
      </c>
      <c r="CN52" s="605"/>
      <c r="CO52" s="546" t="s">
        <v>121</v>
      </c>
      <c r="CP52" s="606">
        <f t="shared" si="1"/>
        <v>0</v>
      </c>
      <c r="CQ52" s="607">
        <f t="shared" si="1"/>
        <v>0</v>
      </c>
      <c r="CR52" s="556">
        <f t="shared" si="2"/>
        <v>0</v>
      </c>
      <c r="CS52" s="379"/>
      <c r="CT52" s="379"/>
      <c r="CV52" s="569"/>
      <c r="CW52" s="569"/>
      <c r="CX52" s="569"/>
      <c r="CY52" s="551" t="s">
        <v>121</v>
      </c>
      <c r="CZ52" s="556">
        <f t="shared" si="3"/>
        <v>0</v>
      </c>
      <c r="DB52" s="569"/>
      <c r="DC52" s="608" t="s">
        <v>121</v>
      </c>
      <c r="DD52" s="556">
        <f t="shared" si="4"/>
        <v>0</v>
      </c>
      <c r="DE52" s="556">
        <f t="shared" si="4"/>
        <v>0</v>
      </c>
      <c r="DF52" s="556">
        <f t="shared" si="4"/>
        <v>0</v>
      </c>
      <c r="DG52" s="556">
        <f t="shared" si="4"/>
        <v>0</v>
      </c>
      <c r="DH52" s="464"/>
      <c r="DI52" s="464"/>
      <c r="DL52" s="250"/>
      <c r="DM52" s="379"/>
      <c r="DN52" s="251">
        <v>38</v>
      </c>
      <c r="DO52" s="476" t="s">
        <v>383</v>
      </c>
      <c r="DP52" s="476" t="s">
        <v>364</v>
      </c>
      <c r="DQ52" s="347">
        <v>2400</v>
      </c>
      <c r="DU52" s="251"/>
      <c r="DV52" s="251"/>
      <c r="DW52" s="347">
        <v>1200</v>
      </c>
      <c r="DZ52" s="251">
        <v>38</v>
      </c>
      <c r="EA52" s="476" t="s">
        <v>383</v>
      </c>
      <c r="EB52" s="476" t="s">
        <v>364</v>
      </c>
      <c r="EC52" s="587">
        <v>2400</v>
      </c>
    </row>
    <row r="53" spans="2:133" ht="16.5" customHeight="1" thickBot="1">
      <c r="R53" s="795">
        <f>AK50</f>
        <v>0</v>
      </c>
      <c r="S53" s="796"/>
      <c r="T53" s="799">
        <f>AP50</f>
        <v>0</v>
      </c>
      <c r="U53" s="800"/>
      <c r="Z53" s="379"/>
      <c r="AD53" s="379"/>
      <c r="AE53" s="803">
        <f>R53</f>
        <v>0</v>
      </c>
      <c r="AF53" s="804"/>
      <c r="AG53" s="807">
        <f>T53</f>
        <v>0</v>
      </c>
      <c r="AH53" s="808"/>
      <c r="BA53" s="379"/>
      <c r="BB53" s="379"/>
      <c r="BC53" s="379"/>
      <c r="BD53" s="379"/>
      <c r="BE53" s="379"/>
      <c r="BF53" s="379"/>
      <c r="BG53" s="379"/>
      <c r="BH53" s="379"/>
      <c r="BI53" s="379"/>
      <c r="BJ53" s="379"/>
      <c r="BK53" s="379"/>
      <c r="BL53" s="379"/>
      <c r="BM53" s="379"/>
      <c r="BN53" s="379"/>
      <c r="BO53" s="379"/>
      <c r="BP53" s="379"/>
      <c r="BQ53" s="379"/>
      <c r="BR53" s="379"/>
      <c r="BS53" s="379"/>
      <c r="BT53" s="379"/>
      <c r="CB53" s="379"/>
      <c r="CC53" s="476"/>
      <c r="CD53" s="379"/>
      <c r="CE53" s="457"/>
      <c r="CF53" s="547">
        <v>3</v>
      </c>
      <c r="CG53" s="603" t="str">
        <f>IF('実績算出　 (6コース) '!N26="","",VLOOKUP('実績算出　 (6コース) '!N26,$DN:$DW,10,FALSE))</f>
        <v/>
      </c>
      <c r="CH53" s="603" t="str">
        <f>IF('実績算出　 (6コース) '!R26="","",VLOOKUP('実績算出　 (6コース) '!R26,$DN:$DW,10,FALSE))</f>
        <v/>
      </c>
      <c r="CI53" s="603" t="str">
        <f>IF('実績算出　 (6コース) '!V26="","",VLOOKUP('実績算出　 (6コース) '!V26,$DN:$DW,10,FALSE))</f>
        <v/>
      </c>
      <c r="CJ53" s="603" t="str">
        <f>IF('実績算出　 (6コース) '!Z26="","",VLOOKUP('実績算出　 (6コース) '!Z26,$DN:$DW,10,FALSE))</f>
        <v/>
      </c>
      <c r="CK53" s="603" t="str">
        <f>IF('実績算出　 (6コース) '!AD26="","",VLOOKUP('実績算出　 (6コース) '!AD26,$DN:$DW,10,FALSE))</f>
        <v/>
      </c>
      <c r="CL53" s="604">
        <f t="shared" si="5"/>
        <v>0</v>
      </c>
      <c r="CN53" s="605"/>
      <c r="CO53" s="546" t="s">
        <v>677</v>
      </c>
      <c r="CP53" s="606">
        <f t="shared" si="1"/>
        <v>0</v>
      </c>
      <c r="CQ53" s="607">
        <f t="shared" si="1"/>
        <v>0</v>
      </c>
      <c r="CR53" s="556">
        <f t="shared" si="2"/>
        <v>0</v>
      </c>
      <c r="CS53" s="379"/>
      <c r="CT53" s="379"/>
      <c r="CV53" s="569"/>
      <c r="CW53" s="569"/>
      <c r="CX53" s="569"/>
      <c r="CY53" s="551" t="s">
        <v>677</v>
      </c>
      <c r="CZ53" s="556">
        <f t="shared" si="3"/>
        <v>0</v>
      </c>
      <c r="DB53" s="569"/>
      <c r="DC53" s="608" t="s">
        <v>677</v>
      </c>
      <c r="DD53" s="556">
        <f t="shared" si="4"/>
        <v>0</v>
      </c>
      <c r="DE53" s="556">
        <f t="shared" si="4"/>
        <v>0</v>
      </c>
      <c r="DF53" s="556">
        <f t="shared" si="4"/>
        <v>0</v>
      </c>
      <c r="DG53" s="556">
        <f t="shared" si="4"/>
        <v>0</v>
      </c>
      <c r="DH53" s="464"/>
      <c r="DI53" s="464"/>
      <c r="DL53" s="250"/>
      <c r="DM53" s="379"/>
      <c r="DN53" s="251">
        <v>39</v>
      </c>
      <c r="DO53" s="476" t="s">
        <v>385</v>
      </c>
      <c r="DP53" s="476" t="s">
        <v>387</v>
      </c>
      <c r="DQ53" s="347">
        <v>0</v>
      </c>
      <c r="DU53" s="251"/>
      <c r="DV53" s="251"/>
      <c r="DW53" s="347">
        <v>0</v>
      </c>
      <c r="DZ53" s="251">
        <v>125</v>
      </c>
      <c r="EA53" s="476" t="s">
        <v>698</v>
      </c>
      <c r="EB53" s="476" t="s">
        <v>699</v>
      </c>
      <c r="EC53" s="587">
        <v>3000</v>
      </c>
    </row>
    <row r="54" spans="2:133" ht="16.5" customHeight="1" thickBot="1">
      <c r="C54" s="811" t="s">
        <v>700</v>
      </c>
      <c r="D54" s="812"/>
      <c r="E54" s="812"/>
      <c r="F54" s="812"/>
      <c r="G54" s="813"/>
      <c r="H54" s="464"/>
      <c r="I54" s="464"/>
      <c r="M54" s="464"/>
      <c r="R54" s="797"/>
      <c r="S54" s="798"/>
      <c r="T54" s="801"/>
      <c r="U54" s="802"/>
      <c r="V54" s="814" t="s">
        <v>701</v>
      </c>
      <c r="W54" s="815"/>
      <c r="X54" s="815"/>
      <c r="Y54" s="816"/>
      <c r="AA54" s="817" t="s">
        <v>238</v>
      </c>
      <c r="AB54" s="818"/>
      <c r="AC54" s="818"/>
      <c r="AD54" s="819"/>
      <c r="AE54" s="805"/>
      <c r="AF54" s="806"/>
      <c r="AG54" s="809"/>
      <c r="AH54" s="810"/>
      <c r="AK54" s="464"/>
      <c r="AL54" s="379"/>
      <c r="AP54" s="465"/>
      <c r="AQ54" s="465"/>
      <c r="AR54" s="465"/>
      <c r="AT54" s="770" t="s">
        <v>701</v>
      </c>
      <c r="AU54" s="771"/>
      <c r="AV54" s="771"/>
      <c r="AW54" s="772"/>
      <c r="BA54" s="379"/>
      <c r="BB54" s="379"/>
      <c r="BC54" s="379"/>
      <c r="BD54" s="379"/>
      <c r="BE54" s="379"/>
      <c r="BF54" s="379"/>
      <c r="BG54" s="379"/>
      <c r="BH54" s="379"/>
      <c r="BI54" s="379"/>
      <c r="BJ54" s="379"/>
      <c r="BK54" s="379"/>
      <c r="BL54" s="379"/>
      <c r="BM54" s="379"/>
      <c r="BN54" s="379"/>
      <c r="BO54" s="379"/>
      <c r="BP54" s="379"/>
      <c r="BQ54" s="379"/>
      <c r="BR54" s="379"/>
      <c r="BS54" s="379"/>
      <c r="BT54" s="379"/>
      <c r="CB54" s="379"/>
      <c r="CC54" s="476"/>
      <c r="CD54" s="379"/>
      <c r="CE54" s="458"/>
      <c r="CF54" s="547">
        <v>4</v>
      </c>
      <c r="CG54" s="603" t="str">
        <f>IF('実績算出　 (6コース) '!N32="","",VLOOKUP('実績算出　 (6コース) '!N32,$DN:$DW,10,FALSE))</f>
        <v/>
      </c>
      <c r="CH54" s="603" t="str">
        <f>IF('実績算出　 (6コース) '!R32="","",VLOOKUP('実績算出　 (6コース) '!R32,$DN:$DW,10,FALSE))</f>
        <v/>
      </c>
      <c r="CI54" s="603" t="str">
        <f>IF('実績算出　 (6コース) '!V32="","",VLOOKUP('実績算出　 (6コース) '!V32,$DN:$DW,10,FALSE))</f>
        <v/>
      </c>
      <c r="CJ54" s="603" t="str">
        <f>IF('実績算出　 (6コース) '!Z32="","",VLOOKUP('実績算出　 (6コース) '!Z32,$DN:$DW,10,FALSE))</f>
        <v/>
      </c>
      <c r="CK54" s="603" t="str">
        <f>IF('実績算出　 (6コース) '!AD32="","",VLOOKUP('実績算出　 (6コース) '!AD32,$DN:$DW,10,FALSE))</f>
        <v/>
      </c>
      <c r="CL54" s="604">
        <f t="shared" si="5"/>
        <v>0</v>
      </c>
      <c r="CN54" s="605"/>
      <c r="CO54" s="546" t="s">
        <v>123</v>
      </c>
      <c r="CP54" s="606">
        <f t="shared" si="1"/>
        <v>0</v>
      </c>
      <c r="CQ54" s="607">
        <f t="shared" si="1"/>
        <v>0</v>
      </c>
      <c r="CR54" s="556">
        <f t="shared" si="2"/>
        <v>0</v>
      </c>
      <c r="CS54" s="379"/>
      <c r="CT54" s="379"/>
      <c r="CV54" s="569"/>
      <c r="CW54" s="569"/>
      <c r="CX54" s="569"/>
      <c r="CY54" s="551" t="s">
        <v>123</v>
      </c>
      <c r="CZ54" s="556">
        <f t="shared" si="3"/>
        <v>0</v>
      </c>
      <c r="DB54" s="569"/>
      <c r="DC54" s="608" t="s">
        <v>123</v>
      </c>
      <c r="DD54" s="556">
        <f t="shared" si="4"/>
        <v>0</v>
      </c>
      <c r="DE54" s="556">
        <f t="shared" si="4"/>
        <v>0</v>
      </c>
      <c r="DF54" s="556">
        <f t="shared" si="4"/>
        <v>0</v>
      </c>
      <c r="DG54" s="556">
        <f t="shared" si="4"/>
        <v>0</v>
      </c>
      <c r="DH54" s="464"/>
      <c r="DI54" s="464"/>
      <c r="DL54" s="250"/>
      <c r="DM54" s="379"/>
      <c r="DN54" s="251">
        <v>40</v>
      </c>
      <c r="DO54" s="476" t="s">
        <v>389</v>
      </c>
      <c r="DP54" s="476" t="s">
        <v>387</v>
      </c>
      <c r="DQ54" s="347">
        <v>400</v>
      </c>
      <c r="DU54" s="251"/>
      <c r="DV54" s="251"/>
      <c r="DW54" s="347">
        <v>200</v>
      </c>
      <c r="DZ54" s="251">
        <v>39</v>
      </c>
      <c r="EA54" s="476" t="s">
        <v>385</v>
      </c>
      <c r="EB54" s="347" t="s">
        <v>702</v>
      </c>
      <c r="EC54" s="587">
        <v>0</v>
      </c>
    </row>
    <row r="55" spans="2:133" ht="16.5" customHeight="1" thickBot="1">
      <c r="C55" s="773"/>
      <c r="D55" s="774"/>
      <c r="E55" s="775" t="s">
        <v>331</v>
      </c>
      <c r="F55" s="775"/>
      <c r="G55" s="775"/>
      <c r="H55" s="775" t="s">
        <v>640</v>
      </c>
      <c r="I55" s="775"/>
      <c r="J55" s="776"/>
      <c r="K55" s="777" t="s">
        <v>703</v>
      </c>
      <c r="L55" s="775"/>
      <c r="M55" s="778"/>
      <c r="N55" s="779" t="s">
        <v>704</v>
      </c>
      <c r="O55" s="780"/>
      <c r="P55" s="781"/>
      <c r="Q55" s="782" t="s">
        <v>125</v>
      </c>
      <c r="R55" s="783"/>
      <c r="S55" s="784"/>
      <c r="T55" s="787" t="s">
        <v>705</v>
      </c>
      <c r="U55" s="788"/>
      <c r="V55" s="787" t="s">
        <v>649</v>
      </c>
      <c r="W55" s="788"/>
      <c r="X55" s="787" t="s">
        <v>650</v>
      </c>
      <c r="Y55" s="788"/>
      <c r="Z55" s="379"/>
      <c r="AA55" s="789"/>
      <c r="AB55" s="767"/>
      <c r="AC55" s="761" t="s">
        <v>331</v>
      </c>
      <c r="AD55" s="761"/>
      <c r="AE55" s="761"/>
      <c r="AF55" s="761" t="s">
        <v>640</v>
      </c>
      <c r="AG55" s="761"/>
      <c r="AH55" s="790"/>
      <c r="AI55" s="760" t="s">
        <v>703</v>
      </c>
      <c r="AJ55" s="761"/>
      <c r="AK55" s="762"/>
      <c r="AL55" s="763" t="s">
        <v>704</v>
      </c>
      <c r="AM55" s="764"/>
      <c r="AN55" s="765"/>
      <c r="AO55" s="766" t="s">
        <v>125</v>
      </c>
      <c r="AP55" s="767"/>
      <c r="AQ55" s="768"/>
      <c r="AR55" s="785" t="s">
        <v>705</v>
      </c>
      <c r="AS55" s="786"/>
      <c r="AT55" s="785" t="s">
        <v>649</v>
      </c>
      <c r="AU55" s="786"/>
      <c r="AV55" s="785" t="s">
        <v>650</v>
      </c>
      <c r="AW55" s="786"/>
      <c r="BA55" s="379"/>
      <c r="BB55" s="379"/>
      <c r="BC55" s="379"/>
      <c r="BD55" s="379"/>
      <c r="BE55" s="379"/>
      <c r="BF55" s="379"/>
      <c r="BG55" s="379"/>
      <c r="BH55" s="379"/>
      <c r="BI55" s="379"/>
      <c r="BJ55" s="379"/>
      <c r="BK55" s="379"/>
      <c r="BL55" s="379"/>
      <c r="BM55" s="379"/>
      <c r="BN55" s="379"/>
      <c r="BO55" s="379"/>
      <c r="BP55" s="379"/>
      <c r="BQ55" s="379"/>
      <c r="BR55" s="379"/>
      <c r="BS55" s="379"/>
      <c r="BT55" s="379"/>
      <c r="CB55" s="379"/>
      <c r="CC55" s="476"/>
      <c r="CD55" s="379"/>
      <c r="CE55" s="458"/>
      <c r="CF55" s="547">
        <v>5</v>
      </c>
      <c r="CG55" s="603" t="str">
        <f>IF('実績算出　 (6コース) '!N38="","",VLOOKUP('実績算出　 (6コース) '!N38,$DN:$DW,10,FALSE))</f>
        <v/>
      </c>
      <c r="CH55" s="603" t="str">
        <f>IF('実績算出　 (6コース) '!R38="","",VLOOKUP('実績算出　 (6コース) '!R38,$DN:$DW,10,FALSE))</f>
        <v/>
      </c>
      <c r="CI55" s="603" t="str">
        <f>IF('実績算出　 (6コース) '!V38="","",VLOOKUP('実績算出　 (6コース) '!V38,$DN:$DW,10,FALSE))</f>
        <v/>
      </c>
      <c r="CJ55" s="603" t="str">
        <f>IF('実績算出　 (6コース) '!Z38="","",VLOOKUP('実績算出　 (6コース) '!Z38,$DN:$DW,10,FALSE))</f>
        <v/>
      </c>
      <c r="CK55" s="603" t="str">
        <f>IF('実績算出　 (6コース) '!AD38="","",VLOOKUP('実績算出　 (6コース) '!AD38,$DN:$DW,10,FALSE))</f>
        <v/>
      </c>
      <c r="CL55" s="604">
        <f t="shared" si="5"/>
        <v>0</v>
      </c>
      <c r="CN55" s="609"/>
      <c r="CO55" s="576" t="s">
        <v>124</v>
      </c>
      <c r="CP55" s="610">
        <f t="shared" si="1"/>
        <v>0</v>
      </c>
      <c r="CQ55" s="611">
        <f t="shared" si="1"/>
        <v>0</v>
      </c>
      <c r="CR55" s="585">
        <f t="shared" si="2"/>
        <v>0</v>
      </c>
      <c r="CS55" s="379"/>
      <c r="CT55" s="379"/>
      <c r="CV55" s="569"/>
      <c r="CW55" s="569"/>
      <c r="CX55" s="569"/>
      <c r="CY55" s="580" t="s">
        <v>124</v>
      </c>
      <c r="CZ55" s="585">
        <f t="shared" si="3"/>
        <v>0</v>
      </c>
      <c r="DB55" s="569"/>
      <c r="DC55" s="612" t="s">
        <v>124</v>
      </c>
      <c r="DD55" s="585">
        <f t="shared" si="4"/>
        <v>0</v>
      </c>
      <c r="DE55" s="585">
        <f t="shared" si="4"/>
        <v>0</v>
      </c>
      <c r="DF55" s="585">
        <f t="shared" si="4"/>
        <v>0</v>
      </c>
      <c r="DG55" s="585">
        <f t="shared" si="4"/>
        <v>0</v>
      </c>
      <c r="DH55" s="464"/>
      <c r="DI55" s="464"/>
      <c r="DL55" s="250"/>
      <c r="DM55" s="379"/>
      <c r="DN55" s="347">
        <v>41</v>
      </c>
      <c r="DO55" s="347" t="s">
        <v>390</v>
      </c>
      <c r="DP55" s="347" t="s">
        <v>387</v>
      </c>
      <c r="DQ55" s="347">
        <v>700</v>
      </c>
      <c r="DU55" s="251"/>
      <c r="DV55" s="251"/>
      <c r="DW55" s="347">
        <v>350</v>
      </c>
      <c r="DZ55" s="347">
        <v>40</v>
      </c>
      <c r="EA55" s="347" t="s">
        <v>389</v>
      </c>
      <c r="EB55" s="347" t="s">
        <v>702</v>
      </c>
      <c r="EC55" s="587">
        <v>400</v>
      </c>
    </row>
    <row r="56" spans="2:133" ht="16.5" customHeight="1">
      <c r="C56" s="750" t="s">
        <v>660</v>
      </c>
      <c r="D56" s="751"/>
      <c r="E56" s="752">
        <f>'実績算出　 (6コース) '!CZ50</f>
        <v>0</v>
      </c>
      <c r="F56" s="752"/>
      <c r="G56" s="752"/>
      <c r="H56" s="752">
        <f>'実績算出　 (6コース) '!CR50</f>
        <v>0</v>
      </c>
      <c r="I56" s="752"/>
      <c r="J56" s="753"/>
      <c r="K56" s="754">
        <f t="shared" ref="K56:K61" si="6">SUM(E56:J56)</f>
        <v>0</v>
      </c>
      <c r="L56" s="752"/>
      <c r="M56" s="755"/>
      <c r="N56" s="756">
        <f>'実績算出　 (6コース) '!DD50</f>
        <v>0</v>
      </c>
      <c r="O56" s="757"/>
      <c r="P56" s="758"/>
      <c r="Q56" s="759">
        <f t="shared" ref="Q56:Q61" si="7">SUM(K56:P56)</f>
        <v>0</v>
      </c>
      <c r="R56" s="752"/>
      <c r="S56" s="755"/>
      <c r="T56" s="740">
        <f>'実績算出　 (6コース) '!DE50</f>
        <v>0</v>
      </c>
      <c r="U56" s="741"/>
      <c r="V56" s="740">
        <f>'実績算出　 (6コース) '!DF50</f>
        <v>0</v>
      </c>
      <c r="W56" s="741"/>
      <c r="X56" s="742"/>
      <c r="Y56" s="743"/>
      <c r="Z56" s="379"/>
      <c r="AA56" s="744" t="s">
        <v>660</v>
      </c>
      <c r="AB56" s="745"/>
      <c r="AC56" s="746">
        <f t="shared" ref="AC56:AC61" si="8">E56</f>
        <v>0</v>
      </c>
      <c r="AD56" s="747"/>
      <c r="AE56" s="748"/>
      <c r="AF56" s="746">
        <f t="shared" ref="AF56:AF61" si="9">H56</f>
        <v>0</v>
      </c>
      <c r="AG56" s="747"/>
      <c r="AH56" s="749"/>
      <c r="AI56" s="769">
        <f t="shared" ref="AI56:AI61" si="10">K56</f>
        <v>0</v>
      </c>
      <c r="AJ56" s="747"/>
      <c r="AK56" s="749"/>
      <c r="AL56" s="769">
        <f t="shared" ref="AL56:AL61" si="11">N56</f>
        <v>0</v>
      </c>
      <c r="AM56" s="747"/>
      <c r="AN56" s="749"/>
      <c r="AO56" s="769">
        <f t="shared" ref="AO56:AO61" si="12">SUM(AI56:AN56)</f>
        <v>0</v>
      </c>
      <c r="AP56" s="747"/>
      <c r="AQ56" s="749"/>
      <c r="AR56" s="710">
        <f t="shared" ref="AR56:AR62" si="13">T56</f>
        <v>0</v>
      </c>
      <c r="AS56" s="711"/>
      <c r="AT56" s="710">
        <f>V56</f>
        <v>0</v>
      </c>
      <c r="AU56" s="736"/>
      <c r="AV56" s="737"/>
      <c r="AW56" s="738"/>
      <c r="BB56" s="379"/>
      <c r="BC56" s="379"/>
      <c r="BD56" s="379"/>
      <c r="BE56" s="379"/>
      <c r="BF56" s="379"/>
      <c r="BG56" s="379"/>
      <c r="BH56" s="379"/>
      <c r="BI56" s="379"/>
      <c r="BJ56" s="379"/>
      <c r="BK56" s="379"/>
      <c r="BL56" s="379"/>
      <c r="BM56" s="379"/>
      <c r="BN56" s="379"/>
      <c r="BO56" s="379"/>
      <c r="BP56" s="379"/>
      <c r="BQ56" s="379"/>
      <c r="BR56" s="379"/>
      <c r="BS56" s="379"/>
      <c r="BT56" s="379"/>
      <c r="CB56" s="379"/>
      <c r="CC56" s="476"/>
      <c r="CD56" s="379"/>
      <c r="CE56" s="458"/>
      <c r="CF56" s="613">
        <v>6</v>
      </c>
      <c r="CG56" s="614" t="str">
        <f>IF('実績算出　 (6コース) '!N44="","",VLOOKUP('実績算出　 (6コース) '!N44,$DN:$DW,10,FALSE))</f>
        <v/>
      </c>
      <c r="CH56" s="614" t="str">
        <f>IF('実績算出　 (6コース) '!R44="","",VLOOKUP('実績算出　 (6コース) '!R44,$DN:$DW,10,FALSE))</f>
        <v/>
      </c>
      <c r="CI56" s="614" t="str">
        <f>IF('実績算出　 (6コース) '!V44="","",VLOOKUP('実績算出　 (6コース) '!V44,$DN:$DW,10,FALSE))</f>
        <v/>
      </c>
      <c r="CJ56" s="614" t="str">
        <f>IF('実績算出　 (6コース) '!Z44="","",VLOOKUP('実績算出　 (6コース) '!Z44,$DN:$DW,10,FALSE))</f>
        <v/>
      </c>
      <c r="CK56" s="614" t="str">
        <f>IF('実績算出　 (6コース) '!AD44="","",VLOOKUP('実績算出　 (6コース) '!AD44,$DN:$DW,10,FALSE))</f>
        <v/>
      </c>
      <c r="CL56" s="615">
        <f t="shared" si="5"/>
        <v>0</v>
      </c>
      <c r="CN56" s="465">
        <v>1</v>
      </c>
      <c r="CO56" s="465">
        <v>2</v>
      </c>
      <c r="CP56" s="465">
        <v>3</v>
      </c>
      <c r="CQ56" s="465">
        <v>4</v>
      </c>
      <c r="CR56" s="465">
        <v>5</v>
      </c>
      <c r="DH56" s="464"/>
      <c r="DI56" s="464"/>
      <c r="DL56" s="250"/>
      <c r="DM56" s="379"/>
      <c r="DN56" s="347">
        <v>42</v>
      </c>
      <c r="DO56" s="347" t="s">
        <v>392</v>
      </c>
      <c r="DP56" s="347" t="s">
        <v>387</v>
      </c>
      <c r="DQ56" s="347">
        <v>1000</v>
      </c>
      <c r="DU56" s="251"/>
      <c r="DV56" s="251"/>
      <c r="DW56" s="347">
        <v>500</v>
      </c>
      <c r="DZ56" s="347">
        <v>41</v>
      </c>
      <c r="EA56" s="347" t="s">
        <v>390</v>
      </c>
      <c r="EB56" s="347" t="s">
        <v>702</v>
      </c>
      <c r="EC56" s="587">
        <v>700</v>
      </c>
    </row>
    <row r="57" spans="2:133" ht="16.5" customHeight="1">
      <c r="C57" s="725" t="s">
        <v>662</v>
      </c>
      <c r="D57" s="726"/>
      <c r="E57" s="727">
        <f>'実績算出　 (6コース) '!CZ51</f>
        <v>0</v>
      </c>
      <c r="F57" s="727"/>
      <c r="G57" s="727"/>
      <c r="H57" s="727">
        <f>'実績算出　 (6コース) '!CR51</f>
        <v>0</v>
      </c>
      <c r="I57" s="727"/>
      <c r="J57" s="728"/>
      <c r="K57" s="729">
        <f t="shared" si="6"/>
        <v>0</v>
      </c>
      <c r="L57" s="727"/>
      <c r="M57" s="730"/>
      <c r="N57" s="731">
        <f>'実績算出　 (6コース) '!DD51</f>
        <v>0</v>
      </c>
      <c r="O57" s="732"/>
      <c r="P57" s="733"/>
      <c r="Q57" s="734">
        <f t="shared" si="7"/>
        <v>0</v>
      </c>
      <c r="R57" s="727"/>
      <c r="S57" s="730"/>
      <c r="T57" s="715">
        <f>'実績算出　 (6コース) '!DE51</f>
        <v>0</v>
      </c>
      <c r="U57" s="716"/>
      <c r="V57" s="715">
        <f>'実績算出　 (6コース) '!DF51</f>
        <v>0</v>
      </c>
      <c r="W57" s="716"/>
      <c r="X57" s="718"/>
      <c r="Y57" s="739"/>
      <c r="Z57" s="379"/>
      <c r="AA57" s="719" t="s">
        <v>662</v>
      </c>
      <c r="AB57" s="720"/>
      <c r="AC57" s="721">
        <f t="shared" si="8"/>
        <v>0</v>
      </c>
      <c r="AD57" s="722"/>
      <c r="AE57" s="723"/>
      <c r="AF57" s="721">
        <f t="shared" si="9"/>
        <v>0</v>
      </c>
      <c r="AG57" s="722"/>
      <c r="AH57" s="724"/>
      <c r="AI57" s="735">
        <f t="shared" si="10"/>
        <v>0</v>
      </c>
      <c r="AJ57" s="722"/>
      <c r="AK57" s="724"/>
      <c r="AL57" s="735">
        <f t="shared" si="11"/>
        <v>0</v>
      </c>
      <c r="AM57" s="722"/>
      <c r="AN57" s="724"/>
      <c r="AO57" s="735">
        <f t="shared" si="12"/>
        <v>0</v>
      </c>
      <c r="AP57" s="722"/>
      <c r="AQ57" s="724"/>
      <c r="AR57" s="710">
        <f t="shared" si="13"/>
        <v>0</v>
      </c>
      <c r="AS57" s="711"/>
      <c r="AT57" s="710">
        <f>V57</f>
        <v>0</v>
      </c>
      <c r="AU57" s="736"/>
      <c r="AV57" s="737"/>
      <c r="AW57" s="738"/>
      <c r="BB57" s="379"/>
      <c r="BC57" s="379"/>
      <c r="BD57" s="379"/>
      <c r="BE57" s="379"/>
      <c r="BF57" s="379"/>
      <c r="BG57" s="379"/>
      <c r="BH57" s="379"/>
      <c r="BI57" s="379"/>
      <c r="BJ57" s="379"/>
      <c r="BK57" s="379"/>
      <c r="BL57" s="379"/>
      <c r="BM57" s="379"/>
      <c r="BN57" s="379"/>
      <c r="BO57" s="379"/>
      <c r="BP57" s="379"/>
      <c r="BQ57" s="379"/>
      <c r="BR57" s="379"/>
      <c r="BS57" s="379"/>
      <c r="BT57" s="379"/>
      <c r="CB57" s="379"/>
      <c r="CC57" s="476"/>
      <c r="CD57" s="379"/>
      <c r="CE57" s="379"/>
      <c r="CF57" s="613">
        <v>7</v>
      </c>
      <c r="CG57" s="614" t="str">
        <f>IF('実績算出　 (6コース) '!N48="","",VLOOKUP('実績算出　 (6コース) '!N48,$DN:$DW,10,FALSE))</f>
        <v/>
      </c>
      <c r="CH57" s="614" t="str">
        <f>IF('実績算出　 (6コース) '!R48="","",VLOOKUP('実績算出　 (6コース) '!R48,$DN:$DW,10,FALSE))</f>
        <v/>
      </c>
      <c r="CI57" s="614" t="str">
        <f>IF('実績算出　 (6コース) '!V48="","",VLOOKUP('実績算出　 (6コース) '!V48,$DN:$DW,10,FALSE))</f>
        <v/>
      </c>
      <c r="CJ57" s="614" t="str">
        <f>IF('実績算出　 (6コース) '!Z48="","",VLOOKUP('実績算出　 (6コース) '!Z48,$DN:$DW,10,FALSE))</f>
        <v/>
      </c>
      <c r="CK57" s="614" t="str">
        <f>IF('実績算出　 (6コース) '!AD48="","",VLOOKUP('実績算出　 (6コース) '!AD48,$DN:$DW,10,FALSE))</f>
        <v/>
      </c>
      <c r="CL57" s="615">
        <f t="shared" si="5"/>
        <v>0</v>
      </c>
      <c r="DH57" s="464"/>
      <c r="DI57" s="464"/>
      <c r="DL57" s="250"/>
      <c r="DM57" s="379"/>
      <c r="DN57" s="347">
        <v>43</v>
      </c>
      <c r="DO57" s="347" t="s">
        <v>394</v>
      </c>
      <c r="DP57" s="347" t="s">
        <v>387</v>
      </c>
      <c r="DQ57" s="347">
        <v>400</v>
      </c>
      <c r="DU57" s="251"/>
      <c r="DV57" s="251"/>
      <c r="DW57" s="347">
        <v>200</v>
      </c>
      <c r="DZ57" s="347">
        <v>42</v>
      </c>
      <c r="EA57" s="347" t="s">
        <v>392</v>
      </c>
      <c r="EB57" s="347" t="s">
        <v>702</v>
      </c>
      <c r="EC57" s="587">
        <v>1000</v>
      </c>
    </row>
    <row r="58" spans="2:133" ht="16.5" customHeight="1">
      <c r="C58" s="725" t="s">
        <v>121</v>
      </c>
      <c r="D58" s="726"/>
      <c r="E58" s="727">
        <f>'実績算出　 (6コース) '!CZ52</f>
        <v>0</v>
      </c>
      <c r="F58" s="727"/>
      <c r="G58" s="727"/>
      <c r="H58" s="727">
        <f>'実績算出　 (6コース) '!CR52</f>
        <v>0</v>
      </c>
      <c r="I58" s="727"/>
      <c r="J58" s="728"/>
      <c r="K58" s="729">
        <f t="shared" si="6"/>
        <v>0</v>
      </c>
      <c r="L58" s="727"/>
      <c r="M58" s="730"/>
      <c r="N58" s="731">
        <f>'実績算出　 (6コース) '!DD52</f>
        <v>0</v>
      </c>
      <c r="O58" s="732"/>
      <c r="P58" s="733"/>
      <c r="Q58" s="734">
        <f t="shared" si="7"/>
        <v>0</v>
      </c>
      <c r="R58" s="727"/>
      <c r="S58" s="730"/>
      <c r="T58" s="715">
        <f>'実績算出　 (6コース) '!DE52</f>
        <v>0</v>
      </c>
      <c r="U58" s="716"/>
      <c r="V58" s="715">
        <f>'実績算出　 (6コース) '!DF52</f>
        <v>0</v>
      </c>
      <c r="W58" s="716"/>
      <c r="X58" s="715">
        <f>'実績算出　 (6コース) '!DG52</f>
        <v>0</v>
      </c>
      <c r="Y58" s="716"/>
      <c r="Z58" s="379"/>
      <c r="AA58" s="719" t="s">
        <v>121</v>
      </c>
      <c r="AB58" s="720"/>
      <c r="AC58" s="721">
        <f t="shared" si="8"/>
        <v>0</v>
      </c>
      <c r="AD58" s="722"/>
      <c r="AE58" s="723"/>
      <c r="AF58" s="721">
        <f t="shared" si="9"/>
        <v>0</v>
      </c>
      <c r="AG58" s="722"/>
      <c r="AH58" s="724"/>
      <c r="AI58" s="735">
        <f t="shared" si="10"/>
        <v>0</v>
      </c>
      <c r="AJ58" s="722"/>
      <c r="AK58" s="724"/>
      <c r="AL58" s="735">
        <f t="shared" si="11"/>
        <v>0</v>
      </c>
      <c r="AM58" s="722"/>
      <c r="AN58" s="724"/>
      <c r="AO58" s="735">
        <f t="shared" si="12"/>
        <v>0</v>
      </c>
      <c r="AP58" s="722"/>
      <c r="AQ58" s="724"/>
      <c r="AR58" s="710">
        <f t="shared" si="13"/>
        <v>0</v>
      </c>
      <c r="AS58" s="711"/>
      <c r="AT58" s="710">
        <f>V58</f>
        <v>0</v>
      </c>
      <c r="AU58" s="736"/>
      <c r="AV58" s="714">
        <f>X58</f>
        <v>0</v>
      </c>
      <c r="AW58" s="711"/>
      <c r="BA58" s="379"/>
      <c r="BB58" s="379"/>
      <c r="BC58" s="379"/>
      <c r="BD58" s="379"/>
      <c r="BE58" s="379"/>
      <c r="BF58" s="379"/>
      <c r="BG58" s="379"/>
      <c r="BH58" s="379"/>
      <c r="BI58" s="379"/>
      <c r="BJ58" s="379"/>
      <c r="BK58" s="379"/>
      <c r="BL58" s="379"/>
      <c r="BM58" s="379"/>
      <c r="BN58" s="379"/>
      <c r="BO58" s="379"/>
      <c r="BP58" s="379"/>
      <c r="BQ58" s="379"/>
      <c r="BR58" s="379"/>
      <c r="BS58" s="379"/>
      <c r="BT58" s="379"/>
      <c r="CB58" s="379"/>
      <c r="CC58" s="476"/>
      <c r="CD58" s="379"/>
      <c r="DH58" s="464"/>
      <c r="DI58" s="464"/>
      <c r="DL58" s="250"/>
      <c r="DM58" s="379"/>
      <c r="DN58" s="347">
        <v>44</v>
      </c>
      <c r="DO58" s="347" t="s">
        <v>396</v>
      </c>
      <c r="DP58" s="347" t="s">
        <v>397</v>
      </c>
      <c r="DQ58" s="347">
        <v>500</v>
      </c>
      <c r="DU58" s="251"/>
      <c r="DV58" s="251"/>
      <c r="DW58" s="347">
        <v>250</v>
      </c>
      <c r="DZ58" s="347">
        <v>43</v>
      </c>
      <c r="EA58" s="347" t="s">
        <v>706</v>
      </c>
      <c r="EB58" s="347" t="s">
        <v>702</v>
      </c>
      <c r="EC58" s="587">
        <v>400</v>
      </c>
    </row>
    <row r="59" spans="2:133" ht="16.5" customHeight="1">
      <c r="C59" s="725" t="s">
        <v>677</v>
      </c>
      <c r="D59" s="726"/>
      <c r="E59" s="727">
        <f>'実績算出　 (6コース) '!CZ53</f>
        <v>0</v>
      </c>
      <c r="F59" s="727"/>
      <c r="G59" s="727"/>
      <c r="H59" s="727">
        <f>'実績算出　 (6コース) '!CR53</f>
        <v>0</v>
      </c>
      <c r="I59" s="727"/>
      <c r="J59" s="728"/>
      <c r="K59" s="729">
        <f t="shared" si="6"/>
        <v>0</v>
      </c>
      <c r="L59" s="727"/>
      <c r="M59" s="730"/>
      <c r="N59" s="731">
        <f>'実績算出　 (6コース) '!DD53</f>
        <v>0</v>
      </c>
      <c r="O59" s="732"/>
      <c r="P59" s="733"/>
      <c r="Q59" s="734">
        <f t="shared" si="7"/>
        <v>0</v>
      </c>
      <c r="R59" s="727"/>
      <c r="S59" s="730"/>
      <c r="T59" s="715">
        <f>'実績算出　 (6コース) '!DE53</f>
        <v>0</v>
      </c>
      <c r="U59" s="716"/>
      <c r="V59" s="715">
        <f>'実績算出　 (6コース) '!DF53</f>
        <v>0</v>
      </c>
      <c r="W59" s="716"/>
      <c r="X59" s="715">
        <f>'実績算出　 (6コース) '!DG53</f>
        <v>0</v>
      </c>
      <c r="Y59" s="716"/>
      <c r="Z59" s="379"/>
      <c r="AA59" s="719" t="s">
        <v>677</v>
      </c>
      <c r="AB59" s="720"/>
      <c r="AC59" s="721">
        <f t="shared" si="8"/>
        <v>0</v>
      </c>
      <c r="AD59" s="722"/>
      <c r="AE59" s="723"/>
      <c r="AF59" s="721">
        <f t="shared" si="9"/>
        <v>0</v>
      </c>
      <c r="AG59" s="722"/>
      <c r="AH59" s="724"/>
      <c r="AI59" s="735">
        <f t="shared" si="10"/>
        <v>0</v>
      </c>
      <c r="AJ59" s="722"/>
      <c r="AK59" s="724"/>
      <c r="AL59" s="735">
        <f t="shared" si="11"/>
        <v>0</v>
      </c>
      <c r="AM59" s="722"/>
      <c r="AN59" s="724"/>
      <c r="AO59" s="735">
        <f t="shared" si="12"/>
        <v>0</v>
      </c>
      <c r="AP59" s="722"/>
      <c r="AQ59" s="724"/>
      <c r="AR59" s="710">
        <f t="shared" si="13"/>
        <v>0</v>
      </c>
      <c r="AS59" s="711"/>
      <c r="AT59" s="710">
        <f>V59</f>
        <v>0</v>
      </c>
      <c r="AU59" s="736"/>
      <c r="AV59" s="714">
        <f>X59</f>
        <v>0</v>
      </c>
      <c r="AW59" s="711"/>
      <c r="BI59" s="379"/>
      <c r="BJ59" s="379"/>
      <c r="BK59" s="379"/>
      <c r="BL59" s="379"/>
      <c r="BM59" s="379"/>
      <c r="BN59" s="379"/>
      <c r="BO59" s="379"/>
      <c r="BP59" s="379"/>
      <c r="BQ59" s="379"/>
      <c r="BR59" s="379"/>
      <c r="BS59" s="379"/>
      <c r="BT59" s="379"/>
      <c r="CB59" s="379"/>
      <c r="CC59" s="476"/>
      <c r="CD59" s="379"/>
      <c r="DH59" s="464"/>
      <c r="DI59" s="464"/>
      <c r="DL59" s="250"/>
      <c r="DM59" s="379"/>
      <c r="DN59" s="347">
        <v>45</v>
      </c>
      <c r="DO59" s="347" t="s">
        <v>399</v>
      </c>
      <c r="DP59" s="347" t="s">
        <v>397</v>
      </c>
      <c r="DQ59" s="347">
        <v>700</v>
      </c>
      <c r="DU59" s="251"/>
      <c r="DV59" s="251"/>
      <c r="DW59" s="347">
        <v>350</v>
      </c>
      <c r="DZ59" s="347">
        <v>44</v>
      </c>
      <c r="EA59" s="347" t="s">
        <v>396</v>
      </c>
      <c r="EB59" s="347" t="s">
        <v>707</v>
      </c>
      <c r="EC59" s="587">
        <v>500</v>
      </c>
    </row>
    <row r="60" spans="2:133" ht="16.5" customHeight="1">
      <c r="C60" s="725" t="s">
        <v>123</v>
      </c>
      <c r="D60" s="726"/>
      <c r="E60" s="727">
        <f>'実績算出　 (6コース) '!CZ54</f>
        <v>0</v>
      </c>
      <c r="F60" s="727"/>
      <c r="G60" s="727"/>
      <c r="H60" s="727">
        <f>'実績算出　 (6コース) '!CR54</f>
        <v>0</v>
      </c>
      <c r="I60" s="727"/>
      <c r="J60" s="728"/>
      <c r="K60" s="729">
        <f t="shared" si="6"/>
        <v>0</v>
      </c>
      <c r="L60" s="727"/>
      <c r="M60" s="730"/>
      <c r="N60" s="731">
        <f>'実績算出　 (6コース) '!DD54</f>
        <v>0</v>
      </c>
      <c r="O60" s="732"/>
      <c r="P60" s="733"/>
      <c r="Q60" s="734">
        <f t="shared" si="7"/>
        <v>0</v>
      </c>
      <c r="R60" s="727"/>
      <c r="S60" s="730"/>
      <c r="T60" s="715">
        <f>'実績算出　 (6コース) '!DE54</f>
        <v>0</v>
      </c>
      <c r="U60" s="716"/>
      <c r="V60" s="717"/>
      <c r="W60" s="718"/>
      <c r="X60" s="715">
        <f>'実績算出　 (6コース) '!DG54</f>
        <v>0</v>
      </c>
      <c r="Y60" s="716"/>
      <c r="Z60" s="379"/>
      <c r="AA60" s="719" t="s">
        <v>123</v>
      </c>
      <c r="AB60" s="720"/>
      <c r="AC60" s="721">
        <f t="shared" si="8"/>
        <v>0</v>
      </c>
      <c r="AD60" s="722"/>
      <c r="AE60" s="723"/>
      <c r="AF60" s="721">
        <f t="shared" si="9"/>
        <v>0</v>
      </c>
      <c r="AG60" s="722"/>
      <c r="AH60" s="724"/>
      <c r="AI60" s="735">
        <f t="shared" si="10"/>
        <v>0</v>
      </c>
      <c r="AJ60" s="722"/>
      <c r="AK60" s="724"/>
      <c r="AL60" s="735">
        <f t="shared" si="11"/>
        <v>0</v>
      </c>
      <c r="AM60" s="722"/>
      <c r="AN60" s="724"/>
      <c r="AO60" s="735">
        <f t="shared" si="12"/>
        <v>0</v>
      </c>
      <c r="AP60" s="722"/>
      <c r="AQ60" s="724"/>
      <c r="AR60" s="710">
        <f t="shared" si="13"/>
        <v>0</v>
      </c>
      <c r="AS60" s="711"/>
      <c r="AT60" s="712"/>
      <c r="AU60" s="713"/>
      <c r="AV60" s="714">
        <f>X60</f>
        <v>0</v>
      </c>
      <c r="AW60" s="711"/>
      <c r="BI60" s="379"/>
      <c r="BJ60" s="379"/>
      <c r="BK60" s="379"/>
      <c r="BL60" s="379"/>
      <c r="BM60" s="379"/>
      <c r="BN60" s="379"/>
      <c r="BO60" s="379"/>
      <c r="BP60" s="379"/>
      <c r="BQ60" s="379"/>
      <c r="BR60" s="379"/>
      <c r="BS60" s="379"/>
      <c r="BT60" s="379"/>
      <c r="CB60" s="379"/>
      <c r="CC60" s="476"/>
      <c r="CD60" s="379"/>
      <c r="DH60" s="464"/>
      <c r="DI60" s="464"/>
      <c r="DL60" s="250"/>
      <c r="DM60" s="379"/>
      <c r="DN60" s="347">
        <v>46</v>
      </c>
      <c r="DO60" s="347" t="s">
        <v>401</v>
      </c>
      <c r="DP60" s="347" t="s">
        <v>387</v>
      </c>
      <c r="DQ60" s="347">
        <v>400</v>
      </c>
      <c r="DU60" s="251"/>
      <c r="DV60" s="251"/>
      <c r="DW60" s="347">
        <v>200</v>
      </c>
      <c r="DZ60" s="347">
        <v>45</v>
      </c>
      <c r="EA60" s="347" t="s">
        <v>399</v>
      </c>
      <c r="EB60" s="347" t="s">
        <v>707</v>
      </c>
      <c r="EC60" s="587">
        <v>700</v>
      </c>
    </row>
    <row r="61" spans="2:133" ht="16.5" customHeight="1" thickBot="1">
      <c r="C61" s="684" t="s">
        <v>124</v>
      </c>
      <c r="D61" s="685"/>
      <c r="E61" s="686">
        <f>'実績算出　 (6コース) '!CZ55</f>
        <v>0</v>
      </c>
      <c r="F61" s="686"/>
      <c r="G61" s="686"/>
      <c r="H61" s="686">
        <f>'実績算出　 (6コース) '!CR55</f>
        <v>0</v>
      </c>
      <c r="I61" s="686"/>
      <c r="J61" s="687"/>
      <c r="K61" s="688">
        <f t="shared" si="6"/>
        <v>0</v>
      </c>
      <c r="L61" s="686"/>
      <c r="M61" s="689"/>
      <c r="N61" s="690">
        <f>'実績算出　 (6コース) '!DD55</f>
        <v>0</v>
      </c>
      <c r="O61" s="691"/>
      <c r="P61" s="692"/>
      <c r="Q61" s="693">
        <f t="shared" si="7"/>
        <v>0</v>
      </c>
      <c r="R61" s="686"/>
      <c r="S61" s="689"/>
      <c r="T61" s="701">
        <f>'実績算出　 (6コース) '!DE55</f>
        <v>0</v>
      </c>
      <c r="U61" s="702"/>
      <c r="V61" s="703"/>
      <c r="W61" s="704"/>
      <c r="X61" s="704"/>
      <c r="Y61" s="705"/>
      <c r="Z61" s="379"/>
      <c r="AA61" s="706" t="s">
        <v>124</v>
      </c>
      <c r="AB61" s="707"/>
      <c r="AC61" s="708">
        <f t="shared" si="8"/>
        <v>0</v>
      </c>
      <c r="AD61" s="682"/>
      <c r="AE61" s="709"/>
      <c r="AF61" s="708">
        <f t="shared" si="9"/>
        <v>0</v>
      </c>
      <c r="AG61" s="682"/>
      <c r="AH61" s="683"/>
      <c r="AI61" s="681">
        <f t="shared" si="10"/>
        <v>0</v>
      </c>
      <c r="AJ61" s="682"/>
      <c r="AK61" s="683"/>
      <c r="AL61" s="681">
        <f t="shared" si="11"/>
        <v>0</v>
      </c>
      <c r="AM61" s="682"/>
      <c r="AN61" s="683"/>
      <c r="AO61" s="681">
        <f t="shared" si="12"/>
        <v>0</v>
      </c>
      <c r="AP61" s="682"/>
      <c r="AQ61" s="683"/>
      <c r="AR61" s="695">
        <f t="shared" si="13"/>
        <v>0</v>
      </c>
      <c r="AS61" s="696"/>
      <c r="AT61" s="697"/>
      <c r="AU61" s="698"/>
      <c r="AV61" s="699"/>
      <c r="AW61" s="700"/>
      <c r="BI61" s="379"/>
      <c r="BJ61" s="379"/>
      <c r="BK61" s="379"/>
      <c r="BL61" s="379"/>
      <c r="BM61" s="379"/>
      <c r="BN61" s="379"/>
      <c r="BO61" s="379"/>
      <c r="BP61" s="379"/>
      <c r="BQ61" s="379"/>
      <c r="BR61" s="379"/>
      <c r="BS61" s="379"/>
      <c r="BT61" s="379"/>
      <c r="CB61" s="379"/>
      <c r="CC61" s="476"/>
      <c r="CD61" s="379"/>
      <c r="DH61" s="464"/>
      <c r="DI61" s="464"/>
      <c r="DL61" s="250"/>
      <c r="DM61" s="379"/>
      <c r="DN61" s="347">
        <v>47</v>
      </c>
      <c r="DO61" s="347" t="s">
        <v>402</v>
      </c>
      <c r="DP61" s="347" t="s">
        <v>387</v>
      </c>
      <c r="DQ61" s="347">
        <v>700</v>
      </c>
      <c r="DU61" s="251"/>
      <c r="DV61" s="251"/>
      <c r="DW61" s="347">
        <v>350</v>
      </c>
      <c r="DZ61" s="347">
        <v>46</v>
      </c>
      <c r="EA61" s="347" t="s">
        <v>401</v>
      </c>
      <c r="EB61" s="347" t="s">
        <v>702</v>
      </c>
      <c r="EC61" s="587">
        <v>400</v>
      </c>
    </row>
    <row r="62" spans="2:133" ht="16.5" customHeight="1" thickBot="1">
      <c r="C62" s="671" t="s">
        <v>125</v>
      </c>
      <c r="D62" s="672"/>
      <c r="E62" s="673">
        <f>SUM(E56:G61)</f>
        <v>0</v>
      </c>
      <c r="F62" s="673"/>
      <c r="G62" s="673"/>
      <c r="H62" s="673">
        <f>SUM(H56:J61)</f>
        <v>0</v>
      </c>
      <c r="I62" s="673"/>
      <c r="J62" s="674"/>
      <c r="K62" s="675">
        <f>SUM(K56:M61)</f>
        <v>0</v>
      </c>
      <c r="L62" s="673"/>
      <c r="M62" s="676"/>
      <c r="N62" s="677">
        <f>SUM(N56:P61)</f>
        <v>0</v>
      </c>
      <c r="O62" s="678"/>
      <c r="P62" s="679"/>
      <c r="Q62" s="680">
        <f>SUM(Q56:S61)</f>
        <v>0</v>
      </c>
      <c r="R62" s="673"/>
      <c r="S62" s="676"/>
      <c r="T62" s="663">
        <f>SUM(T56:T61)</f>
        <v>0</v>
      </c>
      <c r="U62" s="664"/>
      <c r="V62" s="663">
        <f>SUM(V56:V61)</f>
        <v>0</v>
      </c>
      <c r="W62" s="664"/>
      <c r="X62" s="663">
        <f>SUM(X56:X61)</f>
        <v>0</v>
      </c>
      <c r="Y62" s="664"/>
      <c r="Z62" s="379"/>
      <c r="AA62" s="665" t="s">
        <v>125</v>
      </c>
      <c r="AB62" s="666"/>
      <c r="AC62" s="667">
        <f>SUM(AC56:AE61)</f>
        <v>0</v>
      </c>
      <c r="AD62" s="668"/>
      <c r="AE62" s="669"/>
      <c r="AF62" s="667">
        <f>SUM(AF56:AH61)</f>
        <v>0</v>
      </c>
      <c r="AG62" s="668"/>
      <c r="AH62" s="670"/>
      <c r="AI62" s="694">
        <f>SUM(AI56:AK61)</f>
        <v>0</v>
      </c>
      <c r="AJ62" s="668"/>
      <c r="AK62" s="670"/>
      <c r="AL62" s="694">
        <f>SUM(AL56:AN61)</f>
        <v>0</v>
      </c>
      <c r="AM62" s="668"/>
      <c r="AN62" s="670"/>
      <c r="AO62" s="694">
        <f>SUM(AO56:AQ61)</f>
        <v>0</v>
      </c>
      <c r="AP62" s="668"/>
      <c r="AQ62" s="670"/>
      <c r="AR62" s="659">
        <f t="shared" si="13"/>
        <v>0</v>
      </c>
      <c r="AS62" s="660"/>
      <c r="AT62" s="659">
        <f>V62</f>
        <v>0</v>
      </c>
      <c r="AU62" s="661"/>
      <c r="AV62" s="662">
        <f>X62</f>
        <v>0</v>
      </c>
      <c r="AW62" s="660"/>
      <c r="BA62" s="379"/>
      <c r="BB62" s="379"/>
      <c r="BC62" s="379"/>
      <c r="BD62" s="379"/>
      <c r="BE62" s="379"/>
      <c r="BF62" s="379"/>
      <c r="BG62" s="379"/>
      <c r="BH62" s="379"/>
      <c r="BI62" s="379"/>
      <c r="BJ62" s="379"/>
      <c r="BK62" s="379"/>
      <c r="BL62" s="379"/>
      <c r="BM62" s="379"/>
      <c r="BN62" s="379"/>
      <c r="BO62" s="379"/>
      <c r="BP62" s="379"/>
      <c r="BQ62" s="379"/>
      <c r="BR62" s="379"/>
      <c r="BS62" s="379"/>
      <c r="BT62" s="379"/>
      <c r="CB62" s="379"/>
      <c r="CC62" s="476"/>
      <c r="CD62" s="379"/>
      <c r="CS62" s="379"/>
      <c r="CT62" s="379"/>
      <c r="DH62" s="464"/>
      <c r="DI62" s="464"/>
      <c r="DL62" s="250"/>
      <c r="DM62" s="379"/>
      <c r="DN62" s="251">
        <v>48</v>
      </c>
      <c r="DO62" s="251" t="s">
        <v>381</v>
      </c>
      <c r="DP62" s="251" t="s">
        <v>397</v>
      </c>
      <c r="DQ62" s="347">
        <v>400</v>
      </c>
      <c r="DU62" s="251"/>
      <c r="DV62" s="251"/>
      <c r="DW62" s="347">
        <v>200</v>
      </c>
      <c r="DZ62" s="251">
        <v>47</v>
      </c>
      <c r="EA62" s="251" t="s">
        <v>402</v>
      </c>
      <c r="EB62" s="251" t="s">
        <v>702</v>
      </c>
      <c r="EC62" s="587">
        <v>700</v>
      </c>
    </row>
    <row r="63" spans="2:133" s="380" customFormat="1" ht="16.5" customHeight="1">
      <c r="R63" s="616"/>
      <c r="S63" s="617"/>
      <c r="T63" s="617"/>
      <c r="U63" s="617"/>
      <c r="BU63" s="250"/>
      <c r="BV63" s="250"/>
      <c r="BW63" s="250"/>
      <c r="BX63" s="250"/>
      <c r="BY63" s="250"/>
      <c r="BZ63" s="250"/>
      <c r="CA63" s="250"/>
      <c r="CC63" s="476"/>
      <c r="CE63" s="456"/>
      <c r="CF63" s="456"/>
      <c r="CG63" s="456"/>
      <c r="CH63" s="457"/>
      <c r="CI63" s="457"/>
      <c r="CJ63" s="457"/>
      <c r="CK63" s="457"/>
      <c r="CL63" s="457"/>
      <c r="CM63" s="457"/>
      <c r="CN63" s="457"/>
      <c r="CO63" s="457"/>
      <c r="CP63" s="457"/>
      <c r="CQ63" s="457"/>
      <c r="CR63" s="457"/>
      <c r="CS63" s="457"/>
      <c r="CT63" s="457"/>
      <c r="CU63" s="457"/>
      <c r="CV63" s="457"/>
      <c r="CW63" s="457"/>
      <c r="CX63" s="458"/>
      <c r="CY63" s="458"/>
      <c r="CZ63" s="458"/>
      <c r="DA63" s="457"/>
      <c r="DB63" s="458"/>
      <c r="DC63" s="457"/>
      <c r="DD63" s="457"/>
      <c r="DE63" s="250"/>
      <c r="DF63" s="250"/>
      <c r="DG63" s="250"/>
      <c r="DH63" s="456"/>
      <c r="DI63" s="456"/>
      <c r="DJ63" s="250"/>
      <c r="DK63" s="250"/>
      <c r="DL63" s="250"/>
      <c r="DN63" s="251">
        <v>49</v>
      </c>
      <c r="DO63" s="251" t="s">
        <v>405</v>
      </c>
      <c r="DP63" s="251" t="s">
        <v>397</v>
      </c>
      <c r="DQ63" s="460">
        <v>200</v>
      </c>
      <c r="DR63" s="251"/>
      <c r="DS63" s="251"/>
      <c r="DT63" s="251"/>
      <c r="DU63" s="251"/>
      <c r="DV63" s="251"/>
      <c r="DW63" s="460">
        <v>100</v>
      </c>
      <c r="DZ63" s="251">
        <v>48</v>
      </c>
      <c r="EA63" s="251" t="s">
        <v>381</v>
      </c>
      <c r="EB63" s="251" t="s">
        <v>707</v>
      </c>
      <c r="EC63" s="618">
        <v>400</v>
      </c>
    </row>
    <row r="64" spans="2:133" ht="16.5" customHeight="1">
      <c r="DN64" s="251">
        <v>50</v>
      </c>
      <c r="DO64" s="251" t="s">
        <v>406</v>
      </c>
      <c r="DP64" s="251" t="s">
        <v>397</v>
      </c>
      <c r="DQ64" s="347">
        <v>500</v>
      </c>
      <c r="DW64" s="347">
        <v>250</v>
      </c>
      <c r="DZ64" s="251">
        <v>49</v>
      </c>
      <c r="EA64" s="251" t="s">
        <v>405</v>
      </c>
      <c r="EB64" s="251" t="s">
        <v>348</v>
      </c>
      <c r="EC64" s="587">
        <v>200</v>
      </c>
    </row>
    <row r="65" spans="118:133" ht="16.5" customHeight="1">
      <c r="DN65" s="251">
        <v>51</v>
      </c>
      <c r="DO65" s="251" t="s">
        <v>407</v>
      </c>
      <c r="DP65" s="251" t="s">
        <v>397</v>
      </c>
      <c r="DQ65" s="347">
        <v>400</v>
      </c>
      <c r="DW65" s="347">
        <v>200</v>
      </c>
      <c r="DZ65" s="251">
        <v>50</v>
      </c>
      <c r="EA65" s="251" t="s">
        <v>406</v>
      </c>
      <c r="EB65" s="251" t="s">
        <v>348</v>
      </c>
      <c r="EC65" s="587">
        <v>500</v>
      </c>
    </row>
    <row r="66" spans="118:133" ht="16.5" customHeight="1">
      <c r="DN66" s="251">
        <v>52</v>
      </c>
      <c r="DO66" s="251" t="s">
        <v>408</v>
      </c>
      <c r="DP66" s="251" t="s">
        <v>387</v>
      </c>
      <c r="DQ66" s="347">
        <v>400</v>
      </c>
      <c r="DW66" s="460">
        <v>200</v>
      </c>
      <c r="DZ66" s="251">
        <v>51</v>
      </c>
      <c r="EA66" s="251" t="s">
        <v>407</v>
      </c>
      <c r="EB66" s="251" t="s">
        <v>348</v>
      </c>
      <c r="EC66" s="587">
        <v>400</v>
      </c>
    </row>
    <row r="67" spans="118:133" ht="16.5" customHeight="1">
      <c r="DN67" s="251">
        <v>53</v>
      </c>
      <c r="DO67" s="251" t="s">
        <v>409</v>
      </c>
      <c r="DP67" s="251" t="s">
        <v>387</v>
      </c>
      <c r="DQ67" s="347">
        <v>0</v>
      </c>
      <c r="DW67" s="347">
        <v>0</v>
      </c>
      <c r="DZ67" s="251">
        <v>52</v>
      </c>
      <c r="EA67" s="251" t="s">
        <v>408</v>
      </c>
      <c r="EB67" s="251" t="s">
        <v>348</v>
      </c>
      <c r="EC67" s="587">
        <v>400</v>
      </c>
    </row>
    <row r="68" spans="118:133" ht="16.5" customHeight="1">
      <c r="DN68" s="251">
        <v>54</v>
      </c>
      <c r="DO68" s="251" t="s">
        <v>412</v>
      </c>
      <c r="DP68" s="251" t="s">
        <v>387</v>
      </c>
      <c r="DQ68" s="347">
        <v>400</v>
      </c>
      <c r="DW68" s="347">
        <v>200</v>
      </c>
      <c r="DZ68" s="251">
        <v>53</v>
      </c>
      <c r="EA68" s="251" t="s">
        <v>409</v>
      </c>
      <c r="EB68" s="251" t="s">
        <v>348</v>
      </c>
      <c r="EC68" s="587">
        <v>0</v>
      </c>
    </row>
    <row r="69" spans="118:133" ht="16.5" customHeight="1">
      <c r="DN69" s="251">
        <v>55</v>
      </c>
      <c r="DO69" s="251" t="s">
        <v>413</v>
      </c>
      <c r="DP69" s="251" t="s">
        <v>387</v>
      </c>
      <c r="DQ69" s="347">
        <v>400</v>
      </c>
      <c r="DW69" s="460">
        <v>200</v>
      </c>
      <c r="DZ69" s="251">
        <v>54</v>
      </c>
      <c r="EA69" s="251" t="s">
        <v>412</v>
      </c>
      <c r="EB69" s="251" t="s">
        <v>348</v>
      </c>
      <c r="EC69" s="587">
        <v>400</v>
      </c>
    </row>
    <row r="70" spans="118:133" ht="16.5" customHeight="1">
      <c r="DN70" s="251">
        <v>56</v>
      </c>
      <c r="DO70" s="251" t="s">
        <v>414</v>
      </c>
      <c r="DP70" s="251" t="s">
        <v>387</v>
      </c>
      <c r="DQ70" s="347">
        <v>100</v>
      </c>
      <c r="DW70" s="460">
        <v>50</v>
      </c>
      <c r="DZ70" s="251">
        <v>55</v>
      </c>
      <c r="EA70" s="251" t="s">
        <v>413</v>
      </c>
      <c r="EB70" s="251" t="s">
        <v>348</v>
      </c>
      <c r="EC70" s="587">
        <v>400</v>
      </c>
    </row>
    <row r="71" spans="118:133" ht="16.5" customHeight="1">
      <c r="DN71" s="251">
        <v>57</v>
      </c>
      <c r="DO71" s="251" t="s">
        <v>416</v>
      </c>
      <c r="DP71" s="251" t="s">
        <v>387</v>
      </c>
      <c r="DQ71" s="347">
        <v>200</v>
      </c>
      <c r="DW71" s="460">
        <v>100</v>
      </c>
      <c r="DZ71" s="251">
        <v>56</v>
      </c>
      <c r="EA71" s="251" t="s">
        <v>414</v>
      </c>
      <c r="EB71" s="251" t="s">
        <v>348</v>
      </c>
      <c r="EC71" s="587">
        <v>100</v>
      </c>
    </row>
    <row r="72" spans="118:133" ht="16.5" customHeight="1">
      <c r="DN72" s="251">
        <v>58</v>
      </c>
      <c r="DO72" s="251" t="s">
        <v>419</v>
      </c>
      <c r="DP72" s="251" t="s">
        <v>348</v>
      </c>
      <c r="DQ72" s="347">
        <v>0</v>
      </c>
      <c r="DW72" s="460">
        <v>0</v>
      </c>
      <c r="DZ72" s="251">
        <v>57</v>
      </c>
      <c r="EA72" s="251" t="s">
        <v>416</v>
      </c>
      <c r="EB72" s="251" t="s">
        <v>348</v>
      </c>
      <c r="EC72" s="587">
        <v>200</v>
      </c>
    </row>
    <row r="73" spans="118:133" ht="16.5" customHeight="1">
      <c r="DN73" s="251">
        <v>59</v>
      </c>
      <c r="DO73" s="251" t="s">
        <v>420</v>
      </c>
      <c r="DP73" s="251" t="s">
        <v>348</v>
      </c>
      <c r="DQ73" s="347">
        <v>300</v>
      </c>
      <c r="DW73" s="460">
        <v>200</v>
      </c>
      <c r="DZ73" s="251">
        <v>58</v>
      </c>
      <c r="EA73" s="251" t="s">
        <v>419</v>
      </c>
      <c r="EB73" s="251" t="s">
        <v>348</v>
      </c>
      <c r="EC73" s="587">
        <v>0</v>
      </c>
    </row>
    <row r="74" spans="118:133" ht="16.5" customHeight="1">
      <c r="DN74" s="449">
        <v>60</v>
      </c>
      <c r="DO74" s="449" t="s">
        <v>421</v>
      </c>
      <c r="DP74" s="449" t="s">
        <v>348</v>
      </c>
      <c r="DQ74" s="449">
        <v>800</v>
      </c>
      <c r="DW74" s="347">
        <v>400</v>
      </c>
      <c r="DZ74" s="449">
        <v>59</v>
      </c>
      <c r="EA74" s="449" t="s">
        <v>420</v>
      </c>
      <c r="EB74" s="449" t="s">
        <v>348</v>
      </c>
      <c r="EC74" s="619">
        <v>300</v>
      </c>
    </row>
    <row r="75" spans="118:133" ht="16.5" customHeight="1">
      <c r="DN75" s="449">
        <v>61</v>
      </c>
      <c r="DO75" s="449" t="s">
        <v>422</v>
      </c>
      <c r="DP75" s="449" t="s">
        <v>348</v>
      </c>
      <c r="DQ75" s="449">
        <v>1200</v>
      </c>
      <c r="DW75" s="347">
        <v>600</v>
      </c>
      <c r="DZ75" s="449">
        <v>60</v>
      </c>
      <c r="EA75" s="449" t="s">
        <v>421</v>
      </c>
      <c r="EB75" s="449" t="s">
        <v>348</v>
      </c>
      <c r="EC75" s="619">
        <v>800</v>
      </c>
    </row>
    <row r="76" spans="118:133" ht="16.5" customHeight="1">
      <c r="DN76" s="251">
        <v>67</v>
      </c>
      <c r="DO76" s="251" t="s">
        <v>425</v>
      </c>
      <c r="DP76" s="251" t="s">
        <v>348</v>
      </c>
      <c r="DQ76" s="347">
        <v>0</v>
      </c>
      <c r="DW76" s="347">
        <v>0</v>
      </c>
      <c r="DZ76" s="251">
        <v>61</v>
      </c>
      <c r="EA76" s="251" t="s">
        <v>422</v>
      </c>
      <c r="EB76" s="251" t="s">
        <v>348</v>
      </c>
      <c r="EC76" s="587">
        <v>1200</v>
      </c>
    </row>
    <row r="77" spans="118:133" ht="16.5" customHeight="1">
      <c r="DN77" s="251">
        <v>68</v>
      </c>
      <c r="DO77" s="251" t="s">
        <v>426</v>
      </c>
      <c r="DP77" s="251" t="s">
        <v>348</v>
      </c>
      <c r="DQ77" s="347" t="s">
        <v>427</v>
      </c>
      <c r="DZ77" s="251">
        <v>67</v>
      </c>
      <c r="EA77" s="251" t="s">
        <v>425</v>
      </c>
      <c r="EB77" s="251" t="s">
        <v>348</v>
      </c>
      <c r="EC77" s="587">
        <v>0</v>
      </c>
    </row>
    <row r="78" spans="118:133" ht="16.5" customHeight="1">
      <c r="DN78" s="251">
        <v>69</v>
      </c>
      <c r="DO78" s="251" t="s">
        <v>428</v>
      </c>
      <c r="DP78" s="251" t="s">
        <v>348</v>
      </c>
      <c r="DQ78" s="347">
        <v>0</v>
      </c>
      <c r="DW78" s="347">
        <v>0</v>
      </c>
      <c r="DZ78" s="251">
        <v>68</v>
      </c>
      <c r="EA78" s="251" t="s">
        <v>426</v>
      </c>
      <c r="EB78" s="251" t="s">
        <v>348</v>
      </c>
      <c r="EC78" s="587" t="s">
        <v>427</v>
      </c>
    </row>
    <row r="79" spans="118:133" ht="16.5" customHeight="1">
      <c r="DN79" s="251">
        <v>70</v>
      </c>
      <c r="DO79" s="251" t="s">
        <v>431</v>
      </c>
      <c r="DP79" s="251" t="s">
        <v>348</v>
      </c>
      <c r="DQ79" s="347">
        <v>0</v>
      </c>
      <c r="DW79" s="347">
        <v>0</v>
      </c>
      <c r="DZ79" s="251">
        <v>69</v>
      </c>
      <c r="EA79" s="251" t="s">
        <v>428</v>
      </c>
      <c r="EB79" s="251" t="s">
        <v>348</v>
      </c>
      <c r="EC79" s="587">
        <v>0</v>
      </c>
    </row>
    <row r="80" spans="118:133" ht="16.5" customHeight="1">
      <c r="DN80" s="251">
        <v>71</v>
      </c>
      <c r="DO80" s="251" t="s">
        <v>432</v>
      </c>
      <c r="DP80" s="251" t="s">
        <v>433</v>
      </c>
      <c r="DQ80" s="347">
        <v>200</v>
      </c>
      <c r="DW80" s="347">
        <v>100</v>
      </c>
      <c r="DZ80" s="251">
        <v>70</v>
      </c>
      <c r="EA80" s="251" t="s">
        <v>431</v>
      </c>
      <c r="EB80" s="251" t="s">
        <v>348</v>
      </c>
      <c r="EC80" s="587">
        <v>0</v>
      </c>
    </row>
    <row r="81" spans="118:133" ht="16.5" customHeight="1">
      <c r="DN81" s="251">
        <v>72</v>
      </c>
      <c r="DO81" s="251" t="s">
        <v>434</v>
      </c>
      <c r="DP81" s="251" t="s">
        <v>433</v>
      </c>
      <c r="DQ81" s="347">
        <v>100</v>
      </c>
      <c r="DW81" s="347">
        <v>50</v>
      </c>
      <c r="DZ81" s="251">
        <v>71</v>
      </c>
      <c r="EA81" s="251" t="s">
        <v>432</v>
      </c>
      <c r="EB81" s="251" t="s">
        <v>348</v>
      </c>
      <c r="EC81" s="587">
        <v>200</v>
      </c>
    </row>
    <row r="82" spans="118:133" ht="16.5" customHeight="1">
      <c r="DN82" s="251">
        <v>73</v>
      </c>
      <c r="DO82" s="251" t="s">
        <v>435</v>
      </c>
      <c r="DP82" s="251" t="s">
        <v>433</v>
      </c>
      <c r="DQ82" s="347">
        <v>0</v>
      </c>
      <c r="DW82" s="347">
        <v>0</v>
      </c>
      <c r="DZ82" s="251">
        <v>72</v>
      </c>
      <c r="EA82" s="251" t="s">
        <v>434</v>
      </c>
      <c r="EB82" s="251" t="s">
        <v>348</v>
      </c>
      <c r="EC82" s="587">
        <v>100</v>
      </c>
    </row>
    <row r="83" spans="118:133" ht="16.5" customHeight="1">
      <c r="DN83" s="251">
        <v>74</v>
      </c>
      <c r="DO83" s="251" t="s">
        <v>438</v>
      </c>
      <c r="DP83" s="251" t="s">
        <v>433</v>
      </c>
      <c r="DQ83" s="347" t="s">
        <v>427</v>
      </c>
      <c r="DZ83" s="251">
        <v>73</v>
      </c>
      <c r="EA83" s="251" t="s">
        <v>435</v>
      </c>
      <c r="EB83" s="251" t="s">
        <v>348</v>
      </c>
      <c r="EC83" s="587">
        <v>0</v>
      </c>
    </row>
    <row r="84" spans="118:133" ht="16.5" customHeight="1">
      <c r="DN84" s="251">
        <v>75</v>
      </c>
      <c r="DO84" s="251" t="s">
        <v>439</v>
      </c>
      <c r="DP84" s="476" t="s">
        <v>433</v>
      </c>
      <c r="DQ84" s="347">
        <v>100</v>
      </c>
      <c r="DW84" s="347">
        <v>50</v>
      </c>
      <c r="DZ84" s="251">
        <v>74</v>
      </c>
      <c r="EA84" s="251" t="s">
        <v>438</v>
      </c>
      <c r="EB84" s="476" t="s">
        <v>348</v>
      </c>
      <c r="EC84" s="587" t="s">
        <v>427</v>
      </c>
    </row>
    <row r="85" spans="118:133" ht="16.5" customHeight="1">
      <c r="DN85" s="251">
        <v>76</v>
      </c>
      <c r="DO85" s="251" t="s">
        <v>440</v>
      </c>
      <c r="DP85" s="251" t="s">
        <v>433</v>
      </c>
      <c r="DQ85" s="347">
        <v>100</v>
      </c>
      <c r="DW85" s="347">
        <v>50</v>
      </c>
      <c r="DZ85" s="251">
        <v>75</v>
      </c>
      <c r="EA85" s="251" t="s">
        <v>439</v>
      </c>
      <c r="EB85" s="251" t="s">
        <v>348</v>
      </c>
      <c r="EC85" s="587">
        <v>100</v>
      </c>
    </row>
    <row r="86" spans="118:133" ht="16.5" customHeight="1">
      <c r="DN86" s="251">
        <v>77</v>
      </c>
      <c r="DO86" s="251" t="s">
        <v>444</v>
      </c>
      <c r="DP86" s="251" t="s">
        <v>348</v>
      </c>
      <c r="DQ86" s="347">
        <v>0</v>
      </c>
      <c r="DW86" s="347">
        <v>0</v>
      </c>
      <c r="DZ86" s="251">
        <v>76</v>
      </c>
      <c r="EA86" s="251" t="s">
        <v>440</v>
      </c>
      <c r="EB86" s="251" t="s">
        <v>348</v>
      </c>
      <c r="EC86" s="587">
        <v>100</v>
      </c>
    </row>
    <row r="87" spans="118:133" ht="16.5" customHeight="1">
      <c r="DN87" s="251">
        <v>78</v>
      </c>
      <c r="DO87" s="251" t="s">
        <v>445</v>
      </c>
      <c r="DP87" s="476" t="s">
        <v>348</v>
      </c>
      <c r="DQ87" s="347">
        <v>0</v>
      </c>
      <c r="DW87" s="347">
        <v>0</v>
      </c>
      <c r="DZ87" s="251">
        <v>77</v>
      </c>
      <c r="EA87" s="251" t="s">
        <v>444</v>
      </c>
      <c r="EB87" s="476" t="s">
        <v>348</v>
      </c>
      <c r="EC87" s="587">
        <v>0</v>
      </c>
    </row>
    <row r="88" spans="118:133" ht="16.5" customHeight="1">
      <c r="DN88" s="251">
        <v>79</v>
      </c>
      <c r="DO88" s="251" t="s">
        <v>446</v>
      </c>
      <c r="DP88" s="251" t="s">
        <v>348</v>
      </c>
      <c r="DQ88" s="347">
        <v>100</v>
      </c>
      <c r="DW88" s="347">
        <v>50</v>
      </c>
      <c r="DZ88" s="251">
        <v>78</v>
      </c>
      <c r="EA88" s="251" t="s">
        <v>445</v>
      </c>
      <c r="EB88" s="251" t="s">
        <v>348</v>
      </c>
      <c r="EC88" s="587">
        <v>0</v>
      </c>
    </row>
    <row r="89" spans="118:133" ht="16.5" customHeight="1">
      <c r="DN89" s="251">
        <v>80</v>
      </c>
      <c r="DO89" s="251" t="s">
        <v>447</v>
      </c>
      <c r="DP89" s="476" t="s">
        <v>348</v>
      </c>
      <c r="DQ89" s="347">
        <v>200</v>
      </c>
      <c r="DW89" s="347">
        <v>100</v>
      </c>
      <c r="DZ89" s="251">
        <v>79</v>
      </c>
      <c r="EA89" s="251" t="s">
        <v>446</v>
      </c>
      <c r="EB89" s="476" t="s">
        <v>348</v>
      </c>
      <c r="EC89" s="587">
        <v>100</v>
      </c>
    </row>
    <row r="90" spans="118:133" ht="16.5" customHeight="1">
      <c r="DN90" s="251">
        <v>81</v>
      </c>
      <c r="DO90" s="251" t="s">
        <v>448</v>
      </c>
      <c r="DP90" s="251" t="s">
        <v>348</v>
      </c>
      <c r="DQ90" s="347">
        <v>0</v>
      </c>
      <c r="DW90" s="347">
        <v>0</v>
      </c>
      <c r="DZ90" s="251">
        <v>80</v>
      </c>
      <c r="EA90" s="251" t="s">
        <v>447</v>
      </c>
      <c r="EB90" s="251" t="s">
        <v>348</v>
      </c>
      <c r="EC90" s="587">
        <v>200</v>
      </c>
    </row>
    <row r="91" spans="118:133" ht="16.5" customHeight="1">
      <c r="DN91" s="251">
        <v>82</v>
      </c>
      <c r="DO91" s="251" t="s">
        <v>449</v>
      </c>
      <c r="DP91" s="476" t="s">
        <v>348</v>
      </c>
      <c r="DQ91" s="347">
        <v>100</v>
      </c>
      <c r="DW91" s="347">
        <v>50</v>
      </c>
      <c r="DZ91" s="251">
        <v>81</v>
      </c>
      <c r="EA91" s="251" t="s">
        <v>448</v>
      </c>
      <c r="EB91" s="476" t="s">
        <v>348</v>
      </c>
      <c r="EC91" s="587">
        <v>0</v>
      </c>
    </row>
    <row r="92" spans="118:133" ht="16.5" customHeight="1">
      <c r="DN92" s="251">
        <v>83</v>
      </c>
      <c r="DO92" s="251" t="s">
        <v>450</v>
      </c>
      <c r="DP92" s="251" t="s">
        <v>348</v>
      </c>
      <c r="DQ92" s="347">
        <v>200</v>
      </c>
      <c r="DW92" s="347">
        <v>100</v>
      </c>
      <c r="DZ92" s="251">
        <v>82</v>
      </c>
      <c r="EA92" s="251" t="s">
        <v>449</v>
      </c>
      <c r="EB92" s="251" t="s">
        <v>348</v>
      </c>
      <c r="EC92" s="587">
        <v>100</v>
      </c>
    </row>
    <row r="93" spans="118:133" ht="16.5" customHeight="1">
      <c r="DN93" s="251">
        <v>84</v>
      </c>
      <c r="DO93" s="251" t="s">
        <v>451</v>
      </c>
      <c r="DP93" s="251" t="s">
        <v>348</v>
      </c>
      <c r="DQ93" s="347">
        <v>100</v>
      </c>
      <c r="DW93" s="347">
        <v>50</v>
      </c>
      <c r="DZ93" s="251">
        <v>83</v>
      </c>
      <c r="EA93" s="251" t="s">
        <v>450</v>
      </c>
      <c r="EB93" s="251" t="s">
        <v>348</v>
      </c>
      <c r="EC93" s="587">
        <v>200</v>
      </c>
    </row>
    <row r="94" spans="118:133" ht="16.5" customHeight="1">
      <c r="DN94" s="251">
        <v>85</v>
      </c>
      <c r="DO94" s="251" t="s">
        <v>452</v>
      </c>
      <c r="DP94" s="251" t="s">
        <v>348</v>
      </c>
      <c r="DQ94" s="347">
        <v>200</v>
      </c>
      <c r="DW94" s="347">
        <v>100</v>
      </c>
      <c r="DZ94" s="251">
        <v>84</v>
      </c>
      <c r="EA94" s="251" t="s">
        <v>451</v>
      </c>
      <c r="EB94" s="251" t="s">
        <v>348</v>
      </c>
      <c r="EC94" s="587">
        <v>100</v>
      </c>
    </row>
    <row r="95" spans="118:133" ht="16.5" customHeight="1">
      <c r="DN95" s="251">
        <v>86</v>
      </c>
      <c r="DO95" s="251" t="s">
        <v>453</v>
      </c>
      <c r="DP95" s="251" t="s">
        <v>348</v>
      </c>
      <c r="DQ95" s="347">
        <v>100</v>
      </c>
      <c r="DW95" s="347">
        <v>50</v>
      </c>
      <c r="DZ95" s="251">
        <v>85</v>
      </c>
      <c r="EA95" s="251" t="s">
        <v>452</v>
      </c>
      <c r="EB95" s="251" t="s">
        <v>348</v>
      </c>
      <c r="EC95" s="587">
        <v>200</v>
      </c>
    </row>
    <row r="96" spans="118:133" ht="16.5" customHeight="1">
      <c r="DN96" s="251">
        <v>87</v>
      </c>
      <c r="DO96" s="251" t="s">
        <v>456</v>
      </c>
      <c r="DP96" s="251" t="s">
        <v>348</v>
      </c>
      <c r="DQ96" s="347">
        <v>1100</v>
      </c>
      <c r="DW96" s="347">
        <v>550</v>
      </c>
      <c r="DZ96" s="251">
        <v>86</v>
      </c>
      <c r="EA96" s="251" t="s">
        <v>453</v>
      </c>
      <c r="EB96" s="251" t="s">
        <v>348</v>
      </c>
      <c r="EC96" s="587">
        <v>100</v>
      </c>
    </row>
    <row r="97" spans="118:133" ht="16.5" customHeight="1">
      <c r="DN97" s="251">
        <v>88</v>
      </c>
      <c r="DO97" s="251" t="s">
        <v>456</v>
      </c>
      <c r="DP97" s="251" t="s">
        <v>353</v>
      </c>
      <c r="DQ97" s="347">
        <v>2300</v>
      </c>
      <c r="DW97" s="347">
        <v>1150</v>
      </c>
      <c r="DZ97" s="251">
        <v>87</v>
      </c>
      <c r="EA97" s="251" t="s">
        <v>456</v>
      </c>
      <c r="EB97" s="251" t="s">
        <v>348</v>
      </c>
      <c r="EC97" s="587">
        <v>1100</v>
      </c>
    </row>
    <row r="98" spans="118:133" ht="16.5" customHeight="1">
      <c r="DN98" s="251">
        <v>89</v>
      </c>
      <c r="DO98" s="251" t="s">
        <v>457</v>
      </c>
      <c r="DP98" s="251" t="s">
        <v>348</v>
      </c>
      <c r="DQ98" s="347">
        <v>1000</v>
      </c>
      <c r="DW98" s="347">
        <v>500</v>
      </c>
      <c r="DZ98" s="251">
        <v>88</v>
      </c>
      <c r="EA98" s="251" t="s">
        <v>456</v>
      </c>
      <c r="EB98" s="251" t="s">
        <v>692</v>
      </c>
      <c r="EC98" s="587">
        <v>2300</v>
      </c>
    </row>
    <row r="99" spans="118:133" ht="16.5" customHeight="1">
      <c r="DN99" s="251">
        <v>90</v>
      </c>
      <c r="DO99" s="251" t="s">
        <v>459</v>
      </c>
      <c r="DP99" s="251" t="s">
        <v>348</v>
      </c>
      <c r="DQ99" s="347">
        <v>1100</v>
      </c>
      <c r="DW99" s="347">
        <v>550</v>
      </c>
      <c r="DZ99" s="251">
        <v>89</v>
      </c>
      <c r="EA99" s="251" t="s">
        <v>457</v>
      </c>
      <c r="EB99" s="251" t="s">
        <v>348</v>
      </c>
      <c r="EC99" s="587">
        <v>1000</v>
      </c>
    </row>
    <row r="100" spans="118:133" ht="16.5" customHeight="1">
      <c r="DN100" s="251">
        <v>91</v>
      </c>
      <c r="DO100" s="251" t="s">
        <v>459</v>
      </c>
      <c r="DP100" s="251" t="s">
        <v>353</v>
      </c>
      <c r="DQ100" s="347">
        <v>2300</v>
      </c>
      <c r="DW100" s="347">
        <v>1150</v>
      </c>
      <c r="DZ100" s="251">
        <v>90</v>
      </c>
      <c r="EA100" s="251" t="s">
        <v>459</v>
      </c>
      <c r="EB100" s="251" t="s">
        <v>348</v>
      </c>
      <c r="EC100" s="587">
        <v>1100</v>
      </c>
    </row>
    <row r="101" spans="118:133" ht="16.5" customHeight="1">
      <c r="DN101" s="251">
        <v>92</v>
      </c>
      <c r="DO101" s="251" t="s">
        <v>461</v>
      </c>
      <c r="DP101" s="251" t="s">
        <v>348</v>
      </c>
      <c r="DQ101" s="347">
        <v>1900</v>
      </c>
      <c r="DW101" s="347">
        <v>950</v>
      </c>
      <c r="DZ101" s="251">
        <v>91</v>
      </c>
      <c r="EA101" s="251" t="s">
        <v>459</v>
      </c>
      <c r="EB101" s="251" t="s">
        <v>692</v>
      </c>
      <c r="EC101" s="587">
        <v>2300</v>
      </c>
    </row>
    <row r="102" spans="118:133" ht="16.5" customHeight="1">
      <c r="DN102" s="251">
        <v>93</v>
      </c>
      <c r="DO102" s="251" t="s">
        <v>461</v>
      </c>
      <c r="DP102" s="251" t="s">
        <v>353</v>
      </c>
      <c r="DQ102" s="347">
        <v>3500</v>
      </c>
      <c r="DW102" s="347">
        <v>1750</v>
      </c>
      <c r="DZ102" s="251">
        <v>92</v>
      </c>
      <c r="EA102" s="251" t="s">
        <v>461</v>
      </c>
      <c r="EB102" s="251" t="s">
        <v>348</v>
      </c>
      <c r="EC102" s="587">
        <v>1900</v>
      </c>
    </row>
    <row r="103" spans="118:133" ht="16.5" customHeight="1">
      <c r="DN103" s="251">
        <v>94</v>
      </c>
      <c r="DO103" s="251" t="s">
        <v>463</v>
      </c>
      <c r="DP103" s="251" t="s">
        <v>348</v>
      </c>
      <c r="DQ103" s="347">
        <v>2500</v>
      </c>
      <c r="DW103" s="347">
        <v>1250</v>
      </c>
      <c r="DZ103" s="251">
        <v>93</v>
      </c>
      <c r="EA103" s="251" t="s">
        <v>461</v>
      </c>
      <c r="EB103" s="251" t="s">
        <v>692</v>
      </c>
      <c r="EC103" s="587">
        <v>3500</v>
      </c>
    </row>
    <row r="104" spans="118:133" ht="16.5" customHeight="1">
      <c r="DN104" s="251">
        <v>95</v>
      </c>
      <c r="DO104" s="251" t="s">
        <v>463</v>
      </c>
      <c r="DP104" s="251" t="s">
        <v>353</v>
      </c>
      <c r="DQ104" s="347">
        <v>4000</v>
      </c>
      <c r="DW104" s="347">
        <v>2000</v>
      </c>
      <c r="DZ104" s="251">
        <v>94</v>
      </c>
      <c r="EA104" s="251" t="s">
        <v>463</v>
      </c>
      <c r="EB104" s="251" t="s">
        <v>348</v>
      </c>
      <c r="EC104" s="587">
        <v>2500</v>
      </c>
    </row>
    <row r="105" spans="118:133" ht="16.5" customHeight="1">
      <c r="DN105" s="251">
        <v>96</v>
      </c>
      <c r="DO105" s="251" t="s">
        <v>468</v>
      </c>
      <c r="DP105" s="251" t="s">
        <v>348</v>
      </c>
      <c r="DQ105" s="347" t="s">
        <v>427</v>
      </c>
      <c r="DW105" s="347" t="s">
        <v>469</v>
      </c>
      <c r="DZ105" s="251">
        <v>95</v>
      </c>
      <c r="EA105" s="251" t="s">
        <v>463</v>
      </c>
      <c r="EB105" s="251" t="s">
        <v>692</v>
      </c>
      <c r="EC105" s="587">
        <v>4000</v>
      </c>
    </row>
    <row r="106" spans="118:133" ht="16.5" customHeight="1">
      <c r="DN106" s="251">
        <v>97</v>
      </c>
      <c r="DO106" s="251" t="s">
        <v>470</v>
      </c>
      <c r="DP106" s="251" t="s">
        <v>433</v>
      </c>
      <c r="DQ106" s="347">
        <v>100</v>
      </c>
      <c r="DW106" s="347">
        <v>50</v>
      </c>
      <c r="DZ106" s="251">
        <v>96</v>
      </c>
      <c r="EA106" s="251" t="s">
        <v>468</v>
      </c>
      <c r="EB106" s="251" t="s">
        <v>348</v>
      </c>
      <c r="EC106" s="587" t="s">
        <v>427</v>
      </c>
    </row>
    <row r="107" spans="118:133" ht="16.5" customHeight="1">
      <c r="DN107" s="251">
        <v>98</v>
      </c>
      <c r="DO107" s="251" t="s">
        <v>471</v>
      </c>
      <c r="DP107" s="251" t="s">
        <v>433</v>
      </c>
      <c r="DQ107" s="347">
        <v>100</v>
      </c>
      <c r="DW107" s="347">
        <v>50</v>
      </c>
      <c r="DZ107" s="251">
        <v>97</v>
      </c>
      <c r="EA107" s="251" t="s">
        <v>470</v>
      </c>
      <c r="EB107" s="251" t="s">
        <v>348</v>
      </c>
      <c r="EC107" s="587">
        <v>100</v>
      </c>
    </row>
    <row r="108" spans="118:133" ht="16.5" customHeight="1">
      <c r="DN108" s="251">
        <v>99</v>
      </c>
      <c r="DO108" s="251" t="s">
        <v>472</v>
      </c>
      <c r="DP108" s="251" t="s">
        <v>433</v>
      </c>
      <c r="DQ108" s="347">
        <v>200</v>
      </c>
      <c r="DW108" s="347">
        <v>150</v>
      </c>
      <c r="DZ108" s="251">
        <v>98</v>
      </c>
      <c r="EA108" s="251" t="s">
        <v>471</v>
      </c>
      <c r="EB108" s="251" t="s">
        <v>348</v>
      </c>
      <c r="EC108" s="587">
        <v>100</v>
      </c>
    </row>
    <row r="109" spans="118:133" ht="16.5" customHeight="1">
      <c r="DN109" s="251">
        <v>100</v>
      </c>
      <c r="DO109" s="251" t="s">
        <v>473</v>
      </c>
      <c r="DP109" s="251" t="s">
        <v>433</v>
      </c>
      <c r="DQ109" s="347">
        <v>400</v>
      </c>
      <c r="DW109" s="347">
        <v>200</v>
      </c>
      <c r="DZ109" s="251">
        <v>99</v>
      </c>
      <c r="EA109" s="251" t="s">
        <v>472</v>
      </c>
      <c r="EB109" s="251" t="s">
        <v>348</v>
      </c>
      <c r="EC109" s="587">
        <v>200</v>
      </c>
    </row>
    <row r="110" spans="118:133" ht="16.5" customHeight="1">
      <c r="DN110" s="251">
        <v>101</v>
      </c>
      <c r="DO110" s="251" t="s">
        <v>474</v>
      </c>
      <c r="DP110" s="251" t="s">
        <v>433</v>
      </c>
      <c r="DQ110" s="347">
        <v>400</v>
      </c>
      <c r="DW110" s="347">
        <v>200</v>
      </c>
      <c r="DZ110" s="251">
        <v>100</v>
      </c>
      <c r="EA110" s="251" t="s">
        <v>473</v>
      </c>
      <c r="EB110" s="251" t="s">
        <v>348</v>
      </c>
      <c r="EC110" s="587">
        <v>400</v>
      </c>
    </row>
    <row r="111" spans="118:133" ht="16.5" customHeight="1">
      <c r="DN111" s="251">
        <v>102</v>
      </c>
      <c r="DO111" s="251" t="s">
        <v>475</v>
      </c>
      <c r="DP111" s="251" t="s">
        <v>433</v>
      </c>
      <c r="DQ111" s="347">
        <v>400</v>
      </c>
      <c r="DW111" s="347">
        <v>200</v>
      </c>
      <c r="DZ111" s="251">
        <v>101</v>
      </c>
      <c r="EA111" s="251" t="s">
        <v>474</v>
      </c>
      <c r="EB111" s="251" t="s">
        <v>348</v>
      </c>
      <c r="EC111" s="587">
        <v>400</v>
      </c>
    </row>
    <row r="112" spans="118:133" ht="16.5" customHeight="1">
      <c r="DN112" s="251">
        <v>103</v>
      </c>
      <c r="DO112" s="251" t="s">
        <v>476</v>
      </c>
      <c r="DP112" s="251" t="s">
        <v>433</v>
      </c>
      <c r="DQ112" s="347">
        <v>100</v>
      </c>
      <c r="DW112" s="347">
        <v>50</v>
      </c>
      <c r="DZ112" s="251">
        <v>102</v>
      </c>
      <c r="EA112" s="251" t="s">
        <v>475</v>
      </c>
      <c r="EB112" s="251" t="s">
        <v>348</v>
      </c>
      <c r="EC112" s="587">
        <v>400</v>
      </c>
    </row>
    <row r="113" spans="118:133" ht="16.5" customHeight="1">
      <c r="DN113" s="251">
        <v>104</v>
      </c>
      <c r="DO113" s="251" t="s">
        <v>477</v>
      </c>
      <c r="DP113" s="251" t="s">
        <v>433</v>
      </c>
      <c r="DQ113" s="347">
        <v>100</v>
      </c>
      <c r="DW113" s="347">
        <v>50</v>
      </c>
      <c r="DZ113" s="251">
        <v>103</v>
      </c>
      <c r="EA113" s="251" t="s">
        <v>476</v>
      </c>
      <c r="EB113" s="251" t="s">
        <v>348</v>
      </c>
      <c r="EC113" s="587">
        <v>100</v>
      </c>
    </row>
    <row r="114" spans="118:133" ht="16.5" customHeight="1">
      <c r="DN114" s="251">
        <v>105</v>
      </c>
      <c r="DO114" s="251" t="s">
        <v>478</v>
      </c>
      <c r="DP114" s="251" t="s">
        <v>433</v>
      </c>
      <c r="DQ114" s="347">
        <v>100</v>
      </c>
      <c r="DW114" s="347">
        <v>50</v>
      </c>
      <c r="DZ114" s="251">
        <v>104</v>
      </c>
      <c r="EA114" s="251" t="s">
        <v>477</v>
      </c>
      <c r="EB114" s="251" t="s">
        <v>348</v>
      </c>
      <c r="EC114" s="587">
        <v>100</v>
      </c>
    </row>
    <row r="115" spans="118:133" ht="16.5" customHeight="1">
      <c r="DN115" s="251">
        <v>106</v>
      </c>
      <c r="DO115" s="251" t="s">
        <v>479</v>
      </c>
      <c r="DP115" s="251" t="s">
        <v>433</v>
      </c>
      <c r="DQ115" s="347">
        <v>400</v>
      </c>
      <c r="DW115" s="347">
        <v>200</v>
      </c>
      <c r="DZ115" s="251">
        <v>105</v>
      </c>
      <c r="EA115" s="251" t="s">
        <v>478</v>
      </c>
      <c r="EB115" s="251" t="s">
        <v>348</v>
      </c>
      <c r="EC115" s="587">
        <v>100</v>
      </c>
    </row>
    <row r="116" spans="118:133" ht="16.5" customHeight="1">
      <c r="DN116" s="251">
        <v>107</v>
      </c>
      <c r="DO116" s="251" t="s">
        <v>480</v>
      </c>
      <c r="DP116" s="251" t="s">
        <v>433</v>
      </c>
      <c r="DQ116" s="251">
        <v>400</v>
      </c>
      <c r="DW116" s="347">
        <v>200</v>
      </c>
      <c r="DZ116" s="251">
        <v>106</v>
      </c>
      <c r="EA116" s="476" t="s">
        <v>479</v>
      </c>
      <c r="EB116" s="476" t="s">
        <v>348</v>
      </c>
      <c r="EC116" s="587">
        <v>400</v>
      </c>
    </row>
    <row r="117" spans="118:133" ht="16.5" customHeight="1">
      <c r="DN117" s="251">
        <v>108</v>
      </c>
      <c r="DO117" s="251" t="s">
        <v>481</v>
      </c>
      <c r="DP117" s="251" t="s">
        <v>433</v>
      </c>
      <c r="DQ117" s="251">
        <v>300</v>
      </c>
      <c r="DW117" s="347">
        <v>150</v>
      </c>
      <c r="DZ117" s="347">
        <v>107</v>
      </c>
      <c r="EA117" s="347" t="s">
        <v>480</v>
      </c>
      <c r="EB117" s="347" t="s">
        <v>348</v>
      </c>
      <c r="EC117" s="587">
        <v>400</v>
      </c>
    </row>
    <row r="118" spans="118:133" ht="16.5" customHeight="1">
      <c r="DN118" s="251">
        <v>109</v>
      </c>
      <c r="DO118" s="251" t="s">
        <v>482</v>
      </c>
      <c r="DP118" s="251" t="s">
        <v>433</v>
      </c>
      <c r="DQ118" s="251" t="s">
        <v>427</v>
      </c>
      <c r="DZ118" s="251">
        <v>108</v>
      </c>
      <c r="EA118" s="251" t="s">
        <v>481</v>
      </c>
      <c r="EB118" s="251" t="s">
        <v>348</v>
      </c>
      <c r="EC118" s="297">
        <v>300</v>
      </c>
    </row>
    <row r="119" spans="118:133" ht="16.5" customHeight="1">
      <c r="DN119" s="251">
        <v>110</v>
      </c>
      <c r="DO119" s="251" t="s">
        <v>483</v>
      </c>
      <c r="DP119" s="251" t="s">
        <v>433</v>
      </c>
      <c r="DQ119" s="251">
        <v>0</v>
      </c>
      <c r="DW119" s="347">
        <v>0</v>
      </c>
      <c r="DZ119" s="251">
        <v>109</v>
      </c>
      <c r="EA119" s="251" t="s">
        <v>482</v>
      </c>
      <c r="EB119" s="251" t="s">
        <v>348</v>
      </c>
      <c r="EC119" s="297" t="s">
        <v>427</v>
      </c>
    </row>
    <row r="120" spans="118:133" ht="16.5" customHeight="1">
      <c r="DN120" s="251">
        <v>111</v>
      </c>
      <c r="DO120" s="251" t="s">
        <v>484</v>
      </c>
      <c r="DP120" s="251" t="s">
        <v>433</v>
      </c>
      <c r="DQ120" s="251">
        <v>200</v>
      </c>
      <c r="DW120" s="347">
        <v>100</v>
      </c>
      <c r="DZ120" s="251">
        <v>110</v>
      </c>
      <c r="EA120" s="251" t="s">
        <v>483</v>
      </c>
      <c r="EB120" s="251" t="s">
        <v>348</v>
      </c>
      <c r="EC120" s="297">
        <v>0</v>
      </c>
    </row>
    <row r="121" spans="118:133" ht="16.5" customHeight="1">
      <c r="DN121" s="251">
        <v>112</v>
      </c>
      <c r="DO121" s="251" t="s">
        <v>485</v>
      </c>
      <c r="DP121" s="251" t="s">
        <v>433</v>
      </c>
      <c r="DQ121" s="251">
        <v>200</v>
      </c>
      <c r="DW121" s="347">
        <v>100</v>
      </c>
      <c r="DZ121" s="251">
        <v>111</v>
      </c>
      <c r="EA121" s="251" t="s">
        <v>484</v>
      </c>
      <c r="EB121" s="251" t="s">
        <v>348</v>
      </c>
      <c r="EC121" s="297">
        <v>200</v>
      </c>
    </row>
    <row r="122" spans="118:133" ht="16.5" customHeight="1">
      <c r="DN122" s="251">
        <v>113</v>
      </c>
      <c r="DO122" s="251" t="s">
        <v>486</v>
      </c>
      <c r="DP122" s="251" t="s">
        <v>433</v>
      </c>
      <c r="DQ122" s="251">
        <v>200</v>
      </c>
      <c r="DW122" s="347">
        <v>100</v>
      </c>
      <c r="DZ122" s="379">
        <v>112</v>
      </c>
      <c r="EA122" s="347" t="s">
        <v>485</v>
      </c>
      <c r="EB122" s="379" t="s">
        <v>348</v>
      </c>
      <c r="EC122" s="379">
        <v>200</v>
      </c>
    </row>
    <row r="123" spans="118:133" ht="16.5" customHeight="1">
      <c r="DN123" s="251">
        <v>114</v>
      </c>
      <c r="DO123" s="251" t="s">
        <v>487</v>
      </c>
      <c r="DP123" s="251" t="s">
        <v>433</v>
      </c>
      <c r="DQ123" s="251">
        <v>0</v>
      </c>
      <c r="DW123" s="347">
        <v>0</v>
      </c>
      <c r="DZ123" s="379">
        <v>113</v>
      </c>
      <c r="EA123" s="347" t="s">
        <v>486</v>
      </c>
      <c r="EB123" s="379" t="s">
        <v>348</v>
      </c>
      <c r="EC123" s="379">
        <v>200</v>
      </c>
    </row>
    <row r="124" spans="118:133" ht="16.5" customHeight="1">
      <c r="DN124" s="251">
        <v>115</v>
      </c>
      <c r="DO124" s="251" t="s">
        <v>488</v>
      </c>
      <c r="DP124" s="251" t="s">
        <v>433</v>
      </c>
      <c r="DQ124" s="251">
        <v>200</v>
      </c>
      <c r="DW124" s="347">
        <v>100</v>
      </c>
      <c r="DZ124" s="379">
        <v>114</v>
      </c>
      <c r="EA124" s="347" t="s">
        <v>487</v>
      </c>
      <c r="EB124" s="379" t="s">
        <v>348</v>
      </c>
      <c r="EC124" s="379">
        <v>0</v>
      </c>
    </row>
    <row r="125" spans="118:133" ht="16.5" customHeight="1">
      <c r="DN125" s="251">
        <v>116</v>
      </c>
      <c r="DO125" s="251" t="s">
        <v>489</v>
      </c>
      <c r="DP125" s="251" t="s">
        <v>433</v>
      </c>
      <c r="DQ125" s="251">
        <v>100</v>
      </c>
      <c r="DW125" s="347">
        <v>50</v>
      </c>
      <c r="DZ125" s="379">
        <v>115</v>
      </c>
      <c r="EA125" s="347" t="s">
        <v>488</v>
      </c>
      <c r="EB125" s="379" t="s">
        <v>348</v>
      </c>
      <c r="EC125" s="379">
        <v>200</v>
      </c>
    </row>
    <row r="126" spans="118:133" ht="16.5" customHeight="1">
      <c r="DN126" s="251">
        <v>117</v>
      </c>
      <c r="DO126" s="251" t="s">
        <v>490</v>
      </c>
      <c r="DP126" s="251" t="s">
        <v>433</v>
      </c>
      <c r="DQ126" s="251">
        <v>200</v>
      </c>
      <c r="DW126" s="347">
        <v>100</v>
      </c>
      <c r="DZ126" s="379">
        <v>116</v>
      </c>
      <c r="EA126" s="347" t="s">
        <v>489</v>
      </c>
      <c r="EB126" s="379" t="s">
        <v>348</v>
      </c>
      <c r="EC126" s="379">
        <v>100</v>
      </c>
    </row>
    <row r="127" spans="118:133" ht="16.5" customHeight="1">
      <c r="DN127" s="251">
        <v>118</v>
      </c>
      <c r="DO127" s="251" t="s">
        <v>491</v>
      </c>
      <c r="DP127" s="251" t="s">
        <v>433</v>
      </c>
      <c r="DQ127" s="251">
        <v>100</v>
      </c>
      <c r="DW127" s="347">
        <v>50</v>
      </c>
      <c r="DZ127" s="251">
        <v>117</v>
      </c>
      <c r="EA127" s="251" t="s">
        <v>490</v>
      </c>
      <c r="EB127" s="251" t="s">
        <v>348</v>
      </c>
      <c r="EC127" s="297">
        <v>200</v>
      </c>
    </row>
    <row r="128" spans="118:133" ht="16.5" customHeight="1">
      <c r="DN128" s="251">
        <v>119</v>
      </c>
      <c r="DO128" s="251" t="s">
        <v>492</v>
      </c>
      <c r="DP128" s="251" t="s">
        <v>433</v>
      </c>
      <c r="DQ128" s="251">
        <v>100</v>
      </c>
      <c r="DW128" s="347">
        <v>50</v>
      </c>
      <c r="DZ128" s="251">
        <v>118</v>
      </c>
      <c r="EA128" s="251" t="s">
        <v>491</v>
      </c>
      <c r="EB128" s="251" t="s">
        <v>348</v>
      </c>
      <c r="EC128" s="297">
        <v>100</v>
      </c>
    </row>
    <row r="129" spans="118:133" ht="16.5" customHeight="1">
      <c r="DN129" s="251">
        <v>120</v>
      </c>
      <c r="DO129" s="251" t="s">
        <v>493</v>
      </c>
      <c r="DP129" s="251" t="s">
        <v>433</v>
      </c>
      <c r="DQ129" s="251">
        <v>100</v>
      </c>
      <c r="DW129" s="347">
        <v>50</v>
      </c>
      <c r="DZ129" s="251">
        <v>119</v>
      </c>
      <c r="EA129" s="251" t="s">
        <v>492</v>
      </c>
      <c r="EB129" s="251" t="s">
        <v>348</v>
      </c>
      <c r="EC129" s="297">
        <v>100</v>
      </c>
    </row>
    <row r="130" spans="118:133" ht="16.5" customHeight="1">
      <c r="DN130" s="251">
        <v>121</v>
      </c>
      <c r="DO130" s="251" t="s">
        <v>708</v>
      </c>
      <c r="DP130" s="251" t="s">
        <v>433</v>
      </c>
      <c r="DQ130" s="251" t="s">
        <v>427</v>
      </c>
      <c r="DZ130" s="251">
        <v>120</v>
      </c>
      <c r="EA130" s="251" t="s">
        <v>493</v>
      </c>
      <c r="EB130" s="251" t="s">
        <v>348</v>
      </c>
      <c r="EC130" s="297">
        <v>100</v>
      </c>
    </row>
    <row r="131" spans="118:133" ht="16.5" customHeight="1">
      <c r="DN131" s="251">
        <v>122</v>
      </c>
      <c r="DO131" s="251" t="s">
        <v>495</v>
      </c>
      <c r="DP131" s="251" t="s">
        <v>433</v>
      </c>
      <c r="DQ131" s="251">
        <v>300</v>
      </c>
      <c r="DW131" s="347">
        <v>150</v>
      </c>
      <c r="DZ131" s="251">
        <v>121</v>
      </c>
      <c r="EA131" s="251" t="s">
        <v>708</v>
      </c>
      <c r="EB131" s="251" t="s">
        <v>348</v>
      </c>
      <c r="EC131" s="297" t="s">
        <v>427</v>
      </c>
    </row>
    <row r="132" spans="118:133" ht="16.5" customHeight="1">
      <c r="DN132" s="251">
        <v>123</v>
      </c>
      <c r="DO132" s="251" t="s">
        <v>496</v>
      </c>
      <c r="DP132" s="251" t="s">
        <v>433</v>
      </c>
      <c r="DQ132" s="251">
        <v>300</v>
      </c>
      <c r="DW132" s="347">
        <v>150</v>
      </c>
      <c r="DZ132" s="251">
        <v>122</v>
      </c>
      <c r="EA132" s="251" t="s">
        <v>495</v>
      </c>
      <c r="EB132" s="251" t="s">
        <v>348</v>
      </c>
      <c r="EC132" s="297">
        <v>300</v>
      </c>
    </row>
    <row r="133" spans="118:133" ht="16.5" customHeight="1">
      <c r="DZ133" s="251">
        <v>123</v>
      </c>
      <c r="EA133" s="251" t="s">
        <v>496</v>
      </c>
      <c r="EB133" s="251" t="s">
        <v>348</v>
      </c>
      <c r="EC133" s="297">
        <v>300</v>
      </c>
    </row>
    <row r="134" spans="118:133" ht="16.5" customHeight="1">
      <c r="DZ134" s="476" t="s">
        <v>308</v>
      </c>
      <c r="EA134" s="476" t="s">
        <v>666</v>
      </c>
      <c r="EB134" s="476" t="s">
        <v>667</v>
      </c>
      <c r="EC134" s="476">
        <v>4300</v>
      </c>
    </row>
    <row r="135" spans="118:133" ht="16.5" customHeight="1">
      <c r="DZ135" s="476" t="s">
        <v>674</v>
      </c>
      <c r="EA135" s="476" t="s">
        <v>675</v>
      </c>
      <c r="EB135" s="476" t="s">
        <v>667</v>
      </c>
      <c r="EC135" s="476">
        <v>2600</v>
      </c>
    </row>
    <row r="136" spans="118:133" ht="16.5" customHeight="1">
      <c r="DZ136" s="476" t="s">
        <v>682</v>
      </c>
      <c r="EA136" s="476" t="s">
        <v>683</v>
      </c>
      <c r="EB136" s="476" t="s">
        <v>667</v>
      </c>
      <c r="EC136" s="476">
        <v>3400</v>
      </c>
    </row>
    <row r="137" spans="118:133" ht="16.5" customHeight="1">
      <c r="DZ137" s="476" t="s">
        <v>686</v>
      </c>
      <c r="EA137" s="476" t="s">
        <v>687</v>
      </c>
      <c r="EB137" s="476" t="s">
        <v>667</v>
      </c>
      <c r="EC137" s="476">
        <v>4400</v>
      </c>
    </row>
    <row r="138" spans="118:133" ht="16.5" customHeight="1">
      <c r="DZ138" s="476" t="s">
        <v>317</v>
      </c>
      <c r="EA138" s="476" t="s">
        <v>689</v>
      </c>
      <c r="EB138" s="476" t="s">
        <v>667</v>
      </c>
      <c r="EC138" s="476">
        <v>3900</v>
      </c>
    </row>
    <row r="139" spans="118:133" ht="16.5" customHeight="1">
      <c r="DZ139" s="251"/>
      <c r="EB139" s="251"/>
      <c r="EC139" s="251"/>
    </row>
    <row r="140" spans="118:133" ht="16.5" customHeight="1">
      <c r="DZ140" s="251" t="s">
        <v>320</v>
      </c>
      <c r="EA140" s="251" t="s">
        <v>691</v>
      </c>
      <c r="EB140" s="251" t="s">
        <v>321</v>
      </c>
      <c r="EC140" s="251">
        <v>3900</v>
      </c>
    </row>
    <row r="141" spans="118:133" ht="16.5" customHeight="1">
      <c r="DZ141" s="251" t="s">
        <v>323</v>
      </c>
      <c r="EA141" s="251" t="s">
        <v>693</v>
      </c>
      <c r="EB141" s="251" t="s">
        <v>321</v>
      </c>
      <c r="EC141" s="251">
        <v>3400</v>
      </c>
    </row>
  </sheetData>
  <sheetProtection algorithmName="SHA-512" hashValue="gXu89tojhcG50pVCe06NmBQ/LJW+tHy0vB4MVPgC950PMLH3XVgekm7RVekOvuB0wmdfay0sy5t5cF41+uDrEg==" saltValue="r6DJjb2kV6OxABgurUSAoQ==" spinCount="100000" sheet="1" formatCells="0" selectLockedCells="1"/>
  <mergeCells count="623">
    <mergeCell ref="B2:U3"/>
    <mergeCell ref="AS2:AT3"/>
    <mergeCell ref="AW2:AX3"/>
    <mergeCell ref="C4:L5"/>
    <mergeCell ref="N4:O5"/>
    <mergeCell ref="P4:Q5"/>
    <mergeCell ref="R4:S5"/>
    <mergeCell ref="DG4:DG13"/>
    <mergeCell ref="AN5:AX5"/>
    <mergeCell ref="AM6:AX6"/>
    <mergeCell ref="C7:D8"/>
    <mergeCell ref="E7:N8"/>
    <mergeCell ref="Q7:R8"/>
    <mergeCell ref="S7:AB8"/>
    <mergeCell ref="AD7:AE8"/>
    <mergeCell ref="AF7:AK8"/>
    <mergeCell ref="AM7:AX7"/>
    <mergeCell ref="CN4:CO13"/>
    <mergeCell ref="CP4:CQ5"/>
    <mergeCell ref="CR4:CR5"/>
    <mergeCell ref="DC4:DD5"/>
    <mergeCell ref="DE4:DE13"/>
    <mergeCell ref="DF4:DF13"/>
    <mergeCell ref="CP12:CP13"/>
    <mergeCell ref="CQ12:CQ13"/>
    <mergeCell ref="AM8:AX8"/>
    <mergeCell ref="C9:D9"/>
    <mergeCell ref="E9:F9"/>
    <mergeCell ref="I9:J9"/>
    <mergeCell ref="L9:M9"/>
    <mergeCell ref="Q9:R10"/>
    <mergeCell ref="S9:AB10"/>
    <mergeCell ref="AD9:AE10"/>
    <mergeCell ref="AF9:AK10"/>
    <mergeCell ref="AM9:AX9"/>
    <mergeCell ref="C10:D10"/>
    <mergeCell ref="E10:F10"/>
    <mergeCell ref="I10:J10"/>
    <mergeCell ref="L10:M10"/>
    <mergeCell ref="AM10:AX10"/>
    <mergeCell ref="AR12:AS13"/>
    <mergeCell ref="AT12:AV13"/>
    <mergeCell ref="AW12:AX13"/>
    <mergeCell ref="N12:Q13"/>
    <mergeCell ref="R12:U13"/>
    <mergeCell ref="V12:Y13"/>
    <mergeCell ref="Z12:AC13"/>
    <mergeCell ref="AD12:AG13"/>
    <mergeCell ref="AH12:AJ12"/>
    <mergeCell ref="AH13:AJ13"/>
    <mergeCell ref="AP13:AQ13"/>
    <mergeCell ref="B14:B19"/>
    <mergeCell ref="C14:C16"/>
    <mergeCell ref="D14:D16"/>
    <mergeCell ref="E14:F16"/>
    <mergeCell ref="G14:H14"/>
    <mergeCell ref="M14:M16"/>
    <mergeCell ref="AK12:AL13"/>
    <mergeCell ref="AM12:AO13"/>
    <mergeCell ref="AP12:AQ12"/>
    <mergeCell ref="C18:D19"/>
    <mergeCell ref="E18:F19"/>
    <mergeCell ref="N18:Q18"/>
    <mergeCell ref="R18:U18"/>
    <mergeCell ref="V18:Y18"/>
    <mergeCell ref="C17:D17"/>
    <mergeCell ref="E17:F17"/>
    <mergeCell ref="B12:B13"/>
    <mergeCell ref="C12:D12"/>
    <mergeCell ref="E12:F12"/>
    <mergeCell ref="G12:J12"/>
    <mergeCell ref="K12:L12"/>
    <mergeCell ref="E13:F13"/>
    <mergeCell ref="G13:H13"/>
    <mergeCell ref="AW14:AX14"/>
    <mergeCell ref="G15:H15"/>
    <mergeCell ref="N15:Q15"/>
    <mergeCell ref="R15:U15"/>
    <mergeCell ref="V15:Y15"/>
    <mergeCell ref="Z15:AC15"/>
    <mergeCell ref="AD15:AG15"/>
    <mergeCell ref="AR15:AS19"/>
    <mergeCell ref="AT15:AV19"/>
    <mergeCell ref="AW15:AX16"/>
    <mergeCell ref="AI14:AJ15"/>
    <mergeCell ref="AK14:AL15"/>
    <mergeCell ref="AM14:AO15"/>
    <mergeCell ref="AP14:AQ19"/>
    <mergeCell ref="AR14:AS14"/>
    <mergeCell ref="AT14:AV14"/>
    <mergeCell ref="AM16:AO17"/>
    <mergeCell ref="O14:Q14"/>
    <mergeCell ref="S14:U14"/>
    <mergeCell ref="W14:Y14"/>
    <mergeCell ref="AA14:AC14"/>
    <mergeCell ref="AE14:AG14"/>
    <mergeCell ref="AH14:AH15"/>
    <mergeCell ref="G18:H18"/>
    <mergeCell ref="CT15:CT16"/>
    <mergeCell ref="G16:H16"/>
    <mergeCell ref="N16:Q16"/>
    <mergeCell ref="R16:U16"/>
    <mergeCell ref="V16:Y16"/>
    <mergeCell ref="Z16:AC16"/>
    <mergeCell ref="AD16:AG16"/>
    <mergeCell ref="AH16:AH17"/>
    <mergeCell ref="AI16:AJ17"/>
    <mergeCell ref="AK16:AL17"/>
    <mergeCell ref="W17:Y17"/>
    <mergeCell ref="AA17:AC17"/>
    <mergeCell ref="AE17:AG17"/>
    <mergeCell ref="AW17:AX17"/>
    <mergeCell ref="G17:H17"/>
    <mergeCell ref="M17:M19"/>
    <mergeCell ref="O17:Q17"/>
    <mergeCell ref="S17:U17"/>
    <mergeCell ref="G19:H19"/>
    <mergeCell ref="N19:Q19"/>
    <mergeCell ref="R19:U19"/>
    <mergeCell ref="B20:B25"/>
    <mergeCell ref="C20:C22"/>
    <mergeCell ref="D20:D22"/>
    <mergeCell ref="E20:F22"/>
    <mergeCell ref="G20:H20"/>
    <mergeCell ref="M20:M22"/>
    <mergeCell ref="O20:Q20"/>
    <mergeCell ref="Z18:AC18"/>
    <mergeCell ref="AD18:AG18"/>
    <mergeCell ref="C24:D25"/>
    <mergeCell ref="E24:F25"/>
    <mergeCell ref="G24:H24"/>
    <mergeCell ref="N24:Q24"/>
    <mergeCell ref="R24:U24"/>
    <mergeCell ref="V24:Y24"/>
    <mergeCell ref="C23:D23"/>
    <mergeCell ref="E23:F23"/>
    <mergeCell ref="G23:H23"/>
    <mergeCell ref="M23:M25"/>
    <mergeCell ref="O23:Q23"/>
    <mergeCell ref="G25:H25"/>
    <mergeCell ref="N25:Q25"/>
    <mergeCell ref="R25:U25"/>
    <mergeCell ref="Z24:AC24"/>
    <mergeCell ref="AW21:AX22"/>
    <mergeCell ref="AM22:AO23"/>
    <mergeCell ref="S20:U20"/>
    <mergeCell ref="W20:Y20"/>
    <mergeCell ref="AA20:AC20"/>
    <mergeCell ref="AE20:AG20"/>
    <mergeCell ref="AH20:AH21"/>
    <mergeCell ref="AI20:AJ21"/>
    <mergeCell ref="V19:Y19"/>
    <mergeCell ref="Z19:AC19"/>
    <mergeCell ref="AD19:AG19"/>
    <mergeCell ref="AH18:AJ19"/>
    <mergeCell ref="AK18:AL19"/>
    <mergeCell ref="AM18:AO19"/>
    <mergeCell ref="AW18:AX19"/>
    <mergeCell ref="S23:U23"/>
    <mergeCell ref="CT21:CT22"/>
    <mergeCell ref="G22:H22"/>
    <mergeCell ref="N22:Q22"/>
    <mergeCell ref="R22:U22"/>
    <mergeCell ref="V22:Y22"/>
    <mergeCell ref="Z22:AC22"/>
    <mergeCell ref="AD22:AG22"/>
    <mergeCell ref="AH22:AH23"/>
    <mergeCell ref="AI22:AJ23"/>
    <mergeCell ref="AK22:AL23"/>
    <mergeCell ref="G21:H21"/>
    <mergeCell ref="N21:Q21"/>
    <mergeCell ref="R21:U21"/>
    <mergeCell ref="V21:Y21"/>
    <mergeCell ref="Z21:AC21"/>
    <mergeCell ref="AD21:AG21"/>
    <mergeCell ref="AK20:AL21"/>
    <mergeCell ref="AM20:AO21"/>
    <mergeCell ref="AP20:AQ25"/>
    <mergeCell ref="AR20:AS20"/>
    <mergeCell ref="AT20:AV20"/>
    <mergeCell ref="AW20:AX20"/>
    <mergeCell ref="AR21:AS25"/>
    <mergeCell ref="AT21:AV25"/>
    <mergeCell ref="AD24:AG24"/>
    <mergeCell ref="AH24:AJ25"/>
    <mergeCell ref="AK24:AL25"/>
    <mergeCell ref="AM24:AO25"/>
    <mergeCell ref="AW24:AX25"/>
    <mergeCell ref="W23:Y23"/>
    <mergeCell ref="AA23:AC23"/>
    <mergeCell ref="AE23:AG23"/>
    <mergeCell ref="AW23:AX23"/>
    <mergeCell ref="AW27:AX28"/>
    <mergeCell ref="AM28:AO29"/>
    <mergeCell ref="S26:U26"/>
    <mergeCell ref="W26:Y26"/>
    <mergeCell ref="AA26:AC26"/>
    <mergeCell ref="AE26:AG26"/>
    <mergeCell ref="AH26:AH27"/>
    <mergeCell ref="AI26:AJ27"/>
    <mergeCell ref="V25:Y25"/>
    <mergeCell ref="Z25:AC25"/>
    <mergeCell ref="AD25:AG25"/>
    <mergeCell ref="W29:Y29"/>
    <mergeCell ref="AA29:AC29"/>
    <mergeCell ref="AE29:AG29"/>
    <mergeCell ref="AW29:AX29"/>
    <mergeCell ref="CT27:CT28"/>
    <mergeCell ref="G28:H28"/>
    <mergeCell ref="N28:Q28"/>
    <mergeCell ref="R28:U28"/>
    <mergeCell ref="V28:Y28"/>
    <mergeCell ref="Z28:AC28"/>
    <mergeCell ref="AD28:AG28"/>
    <mergeCell ref="AH28:AH29"/>
    <mergeCell ref="AI28:AJ29"/>
    <mergeCell ref="AK28:AL29"/>
    <mergeCell ref="G27:H27"/>
    <mergeCell ref="N27:Q27"/>
    <mergeCell ref="R27:U27"/>
    <mergeCell ref="V27:Y27"/>
    <mergeCell ref="Z27:AC27"/>
    <mergeCell ref="AD27:AG27"/>
    <mergeCell ref="AK26:AL27"/>
    <mergeCell ref="AM26:AO27"/>
    <mergeCell ref="AP26:AQ31"/>
    <mergeCell ref="AR26:AS26"/>
    <mergeCell ref="AT26:AV26"/>
    <mergeCell ref="AW26:AX26"/>
    <mergeCell ref="AR27:AS31"/>
    <mergeCell ref="AT27:AV31"/>
    <mergeCell ref="C30:D31"/>
    <mergeCell ref="E30:F31"/>
    <mergeCell ref="G30:H30"/>
    <mergeCell ref="N30:Q30"/>
    <mergeCell ref="R30:U30"/>
    <mergeCell ref="V30:Y30"/>
    <mergeCell ref="C29:D29"/>
    <mergeCell ref="E29:F29"/>
    <mergeCell ref="G29:H29"/>
    <mergeCell ref="M29:M31"/>
    <mergeCell ref="O29:Q29"/>
    <mergeCell ref="S29:U29"/>
    <mergeCell ref="G31:H31"/>
    <mergeCell ref="N31:Q31"/>
    <mergeCell ref="R31:U31"/>
    <mergeCell ref="B32:B37"/>
    <mergeCell ref="C32:C34"/>
    <mergeCell ref="D32:D34"/>
    <mergeCell ref="E32:F34"/>
    <mergeCell ref="G32:H32"/>
    <mergeCell ref="M32:M34"/>
    <mergeCell ref="O32:Q32"/>
    <mergeCell ref="Z30:AC30"/>
    <mergeCell ref="AD30:AG30"/>
    <mergeCell ref="B26:B31"/>
    <mergeCell ref="C26:C28"/>
    <mergeCell ref="D26:D28"/>
    <mergeCell ref="E26:F28"/>
    <mergeCell ref="G26:H26"/>
    <mergeCell ref="M26:M28"/>
    <mergeCell ref="O26:Q26"/>
    <mergeCell ref="C36:D37"/>
    <mergeCell ref="E36:F37"/>
    <mergeCell ref="G36:H36"/>
    <mergeCell ref="N36:Q36"/>
    <mergeCell ref="R36:U36"/>
    <mergeCell ref="V36:Y36"/>
    <mergeCell ref="C35:D35"/>
    <mergeCell ref="E35:F35"/>
    <mergeCell ref="AW33:AX34"/>
    <mergeCell ref="AM34:AO35"/>
    <mergeCell ref="S32:U32"/>
    <mergeCell ref="W32:Y32"/>
    <mergeCell ref="AA32:AC32"/>
    <mergeCell ref="AE32:AG32"/>
    <mergeCell ref="AH32:AH33"/>
    <mergeCell ref="AI32:AJ33"/>
    <mergeCell ref="V31:Y31"/>
    <mergeCell ref="Z31:AC31"/>
    <mergeCell ref="AD31:AG31"/>
    <mergeCell ref="AH30:AJ31"/>
    <mergeCell ref="AK30:AL31"/>
    <mergeCell ref="AM30:AO31"/>
    <mergeCell ref="AW30:AX31"/>
    <mergeCell ref="CT33:CT34"/>
    <mergeCell ref="G34:H34"/>
    <mergeCell ref="N34:Q34"/>
    <mergeCell ref="R34:U34"/>
    <mergeCell ref="V34:Y34"/>
    <mergeCell ref="Z34:AC34"/>
    <mergeCell ref="AD34:AG34"/>
    <mergeCell ref="AH34:AH35"/>
    <mergeCell ref="AI34:AJ35"/>
    <mergeCell ref="AK34:AL35"/>
    <mergeCell ref="G33:H33"/>
    <mergeCell ref="N33:Q33"/>
    <mergeCell ref="R33:U33"/>
    <mergeCell ref="V33:Y33"/>
    <mergeCell ref="Z33:AC33"/>
    <mergeCell ref="AD33:AG33"/>
    <mergeCell ref="AK32:AL33"/>
    <mergeCell ref="AM32:AO33"/>
    <mergeCell ref="AP32:AQ37"/>
    <mergeCell ref="AR32:AS32"/>
    <mergeCell ref="AT32:AV32"/>
    <mergeCell ref="AW32:AX32"/>
    <mergeCell ref="AR33:AS37"/>
    <mergeCell ref="AT33:AV37"/>
    <mergeCell ref="G35:H35"/>
    <mergeCell ref="M35:M37"/>
    <mergeCell ref="O35:Q35"/>
    <mergeCell ref="S35:U35"/>
    <mergeCell ref="G37:H37"/>
    <mergeCell ref="N37:Q37"/>
    <mergeCell ref="R37:U37"/>
    <mergeCell ref="Z36:AC36"/>
    <mergeCell ref="AD36:AG36"/>
    <mergeCell ref="V37:Y37"/>
    <mergeCell ref="Z37:AC37"/>
    <mergeCell ref="AD37:AG37"/>
    <mergeCell ref="AH36:AJ37"/>
    <mergeCell ref="AK36:AL37"/>
    <mergeCell ref="AM36:AO37"/>
    <mergeCell ref="AW36:AX37"/>
    <mergeCell ref="W35:Y35"/>
    <mergeCell ref="AA35:AC35"/>
    <mergeCell ref="AE35:AG35"/>
    <mergeCell ref="AW35:AX35"/>
    <mergeCell ref="AM38:AO39"/>
    <mergeCell ref="AP38:AQ43"/>
    <mergeCell ref="AR38:AS38"/>
    <mergeCell ref="AT38:AV38"/>
    <mergeCell ref="AW38:AX38"/>
    <mergeCell ref="AR39:AS43"/>
    <mergeCell ref="AT39:AV43"/>
    <mergeCell ref="S38:U38"/>
    <mergeCell ref="W38:Y38"/>
    <mergeCell ref="AA38:AC38"/>
    <mergeCell ref="AE38:AG38"/>
    <mergeCell ref="AH38:AH39"/>
    <mergeCell ref="AI38:AJ39"/>
    <mergeCell ref="AW39:AX40"/>
    <mergeCell ref="AM40:AO41"/>
    <mergeCell ref="W41:Y41"/>
    <mergeCell ref="AA41:AC41"/>
    <mergeCell ref="AE41:AG41"/>
    <mergeCell ref="AW41:AX41"/>
    <mergeCell ref="G41:H41"/>
    <mergeCell ref="M41:M43"/>
    <mergeCell ref="O41:Q41"/>
    <mergeCell ref="S41:U41"/>
    <mergeCell ref="G43:H43"/>
    <mergeCell ref="N43:Q43"/>
    <mergeCell ref="R43:U43"/>
    <mergeCell ref="CT39:CT40"/>
    <mergeCell ref="G40:H40"/>
    <mergeCell ref="N40:Q40"/>
    <mergeCell ref="R40:U40"/>
    <mergeCell ref="V40:Y40"/>
    <mergeCell ref="Z40:AC40"/>
    <mergeCell ref="AD40:AG40"/>
    <mergeCell ref="AH40:AH41"/>
    <mergeCell ref="AI40:AJ41"/>
    <mergeCell ref="AK40:AL41"/>
    <mergeCell ref="G39:H39"/>
    <mergeCell ref="N39:Q39"/>
    <mergeCell ref="R39:U39"/>
    <mergeCell ref="V39:Y39"/>
    <mergeCell ref="Z39:AC39"/>
    <mergeCell ref="AD39:AG39"/>
    <mergeCell ref="AK38:AL39"/>
    <mergeCell ref="B44:B49"/>
    <mergeCell ref="C44:C46"/>
    <mergeCell ref="D44:D46"/>
    <mergeCell ref="E44:F46"/>
    <mergeCell ref="G44:H44"/>
    <mergeCell ref="M44:M46"/>
    <mergeCell ref="O44:Q44"/>
    <mergeCell ref="Z42:AC42"/>
    <mergeCell ref="AD42:AG42"/>
    <mergeCell ref="B38:B43"/>
    <mergeCell ref="C38:C40"/>
    <mergeCell ref="D38:D40"/>
    <mergeCell ref="E38:F40"/>
    <mergeCell ref="G38:H38"/>
    <mergeCell ref="M38:M40"/>
    <mergeCell ref="O38:Q38"/>
    <mergeCell ref="C42:D43"/>
    <mergeCell ref="E42:F43"/>
    <mergeCell ref="G42:H42"/>
    <mergeCell ref="N42:Q42"/>
    <mergeCell ref="R42:U42"/>
    <mergeCell ref="V42:Y42"/>
    <mergeCell ref="C41:D41"/>
    <mergeCell ref="E41:F41"/>
    <mergeCell ref="AW45:AX46"/>
    <mergeCell ref="AM46:AO47"/>
    <mergeCell ref="S44:U44"/>
    <mergeCell ref="W44:Y44"/>
    <mergeCell ref="AA44:AC44"/>
    <mergeCell ref="AE44:AG44"/>
    <mergeCell ref="AH44:AH45"/>
    <mergeCell ref="AI44:AJ45"/>
    <mergeCell ref="V43:Y43"/>
    <mergeCell ref="Z43:AC43"/>
    <mergeCell ref="AD43:AG43"/>
    <mergeCell ref="AH42:AJ43"/>
    <mergeCell ref="AK42:AL43"/>
    <mergeCell ref="AM42:AO43"/>
    <mergeCell ref="AW42:AX43"/>
    <mergeCell ref="CT45:CT46"/>
    <mergeCell ref="G46:H46"/>
    <mergeCell ref="N46:Q46"/>
    <mergeCell ref="R46:U46"/>
    <mergeCell ref="V46:Y46"/>
    <mergeCell ref="Z46:AC46"/>
    <mergeCell ref="AD46:AG46"/>
    <mergeCell ref="AH46:AH47"/>
    <mergeCell ref="AI46:AJ47"/>
    <mergeCell ref="AK46:AL47"/>
    <mergeCell ref="G45:H45"/>
    <mergeCell ref="N45:Q45"/>
    <mergeCell ref="R45:U45"/>
    <mergeCell ref="V45:Y45"/>
    <mergeCell ref="Z45:AC45"/>
    <mergeCell ref="AD45:AG45"/>
    <mergeCell ref="AK44:AL45"/>
    <mergeCell ref="AM44:AO45"/>
    <mergeCell ref="AP44:AQ49"/>
    <mergeCell ref="AR44:AS44"/>
    <mergeCell ref="AT44:AV44"/>
    <mergeCell ref="AW44:AX44"/>
    <mergeCell ref="AR45:AS49"/>
    <mergeCell ref="AT45:AV49"/>
    <mergeCell ref="AW48:AX49"/>
    <mergeCell ref="W47:Y47"/>
    <mergeCell ref="AA47:AC47"/>
    <mergeCell ref="AE47:AG47"/>
    <mergeCell ref="AW47:AX47"/>
    <mergeCell ref="C48:D49"/>
    <mergeCell ref="E48:F49"/>
    <mergeCell ref="G48:H48"/>
    <mergeCell ref="N48:Q48"/>
    <mergeCell ref="R48:U48"/>
    <mergeCell ref="V48:Y48"/>
    <mergeCell ref="C47:D47"/>
    <mergeCell ref="E47:F47"/>
    <mergeCell ref="G47:H47"/>
    <mergeCell ref="M47:M49"/>
    <mergeCell ref="O47:Q47"/>
    <mergeCell ref="S47:U47"/>
    <mergeCell ref="G49:H49"/>
    <mergeCell ref="N49:Q49"/>
    <mergeCell ref="R49:U49"/>
    <mergeCell ref="V49:Y49"/>
    <mergeCell ref="Z49:AC49"/>
    <mergeCell ref="AD49:AG49"/>
    <mergeCell ref="AJ50:AJ51"/>
    <mergeCell ref="AK50:AL51"/>
    <mergeCell ref="AM50:AO51"/>
    <mergeCell ref="Z48:AC48"/>
    <mergeCell ref="AD48:AG48"/>
    <mergeCell ref="AH48:AJ49"/>
    <mergeCell ref="AK48:AL49"/>
    <mergeCell ref="AM48:AO49"/>
    <mergeCell ref="AP50:AQ51"/>
    <mergeCell ref="R52:S52"/>
    <mergeCell ref="T52:U52"/>
    <mergeCell ref="AE52:AF52"/>
    <mergeCell ref="AG52:AH52"/>
    <mergeCell ref="R53:S54"/>
    <mergeCell ref="T53:U54"/>
    <mergeCell ref="AE53:AF54"/>
    <mergeCell ref="AG53:AH54"/>
    <mergeCell ref="C54:G54"/>
    <mergeCell ref="V54:Y54"/>
    <mergeCell ref="AA54:AD54"/>
    <mergeCell ref="AT54:AW54"/>
    <mergeCell ref="C55:D55"/>
    <mergeCell ref="E55:G55"/>
    <mergeCell ref="H55:J55"/>
    <mergeCell ref="K55:M55"/>
    <mergeCell ref="N55:P55"/>
    <mergeCell ref="Q55:S55"/>
    <mergeCell ref="AR55:AS55"/>
    <mergeCell ref="AT55:AU55"/>
    <mergeCell ref="AV55:AW55"/>
    <mergeCell ref="T55:U55"/>
    <mergeCell ref="V55:W55"/>
    <mergeCell ref="X55:Y55"/>
    <mergeCell ref="AA55:AB55"/>
    <mergeCell ref="AC55:AE55"/>
    <mergeCell ref="AF55:AH55"/>
    <mergeCell ref="C56:D56"/>
    <mergeCell ref="E56:G56"/>
    <mergeCell ref="H56:J56"/>
    <mergeCell ref="K56:M56"/>
    <mergeCell ref="N56:P56"/>
    <mergeCell ref="Q56:S56"/>
    <mergeCell ref="AI55:AK55"/>
    <mergeCell ref="AL55:AN55"/>
    <mergeCell ref="AO55:AQ55"/>
    <mergeCell ref="AI56:AK56"/>
    <mergeCell ref="AL56:AN56"/>
    <mergeCell ref="AO56:AQ56"/>
    <mergeCell ref="AR56:AS56"/>
    <mergeCell ref="AT56:AU56"/>
    <mergeCell ref="AV56:AW56"/>
    <mergeCell ref="T56:U56"/>
    <mergeCell ref="V56:W56"/>
    <mergeCell ref="X56:Y56"/>
    <mergeCell ref="AA56:AB56"/>
    <mergeCell ref="AC56:AE56"/>
    <mergeCell ref="AF56:AH56"/>
    <mergeCell ref="AR57:AS57"/>
    <mergeCell ref="AT57:AU57"/>
    <mergeCell ref="AV57:AW57"/>
    <mergeCell ref="T57:U57"/>
    <mergeCell ref="V57:W57"/>
    <mergeCell ref="X57:Y57"/>
    <mergeCell ref="AA57:AB57"/>
    <mergeCell ref="AC57:AE57"/>
    <mergeCell ref="AF57:AH57"/>
    <mergeCell ref="C58:D58"/>
    <mergeCell ref="E58:G58"/>
    <mergeCell ref="H58:J58"/>
    <mergeCell ref="K58:M58"/>
    <mergeCell ref="N58:P58"/>
    <mergeCell ref="Q58:S58"/>
    <mergeCell ref="AI57:AK57"/>
    <mergeCell ref="AL57:AN57"/>
    <mergeCell ref="AO57:AQ57"/>
    <mergeCell ref="C57:D57"/>
    <mergeCell ref="E57:G57"/>
    <mergeCell ref="H57:J57"/>
    <mergeCell ref="K57:M57"/>
    <mergeCell ref="N57:P57"/>
    <mergeCell ref="Q57:S57"/>
    <mergeCell ref="AI58:AK58"/>
    <mergeCell ref="AL58:AN58"/>
    <mergeCell ref="AO58:AQ58"/>
    <mergeCell ref="AR58:AS58"/>
    <mergeCell ref="AT58:AU58"/>
    <mergeCell ref="AV58:AW58"/>
    <mergeCell ref="T58:U58"/>
    <mergeCell ref="V58:W58"/>
    <mergeCell ref="X58:Y58"/>
    <mergeCell ref="AA58:AB58"/>
    <mergeCell ref="AC58:AE58"/>
    <mergeCell ref="AF58:AH58"/>
    <mergeCell ref="AR59:AS59"/>
    <mergeCell ref="AT59:AU59"/>
    <mergeCell ref="AV59:AW59"/>
    <mergeCell ref="T59:U59"/>
    <mergeCell ref="V59:W59"/>
    <mergeCell ref="X59:Y59"/>
    <mergeCell ref="AA59:AB59"/>
    <mergeCell ref="AC59:AE59"/>
    <mergeCell ref="AF59:AH59"/>
    <mergeCell ref="C60:D60"/>
    <mergeCell ref="E60:G60"/>
    <mergeCell ref="H60:J60"/>
    <mergeCell ref="K60:M60"/>
    <mergeCell ref="N60:P60"/>
    <mergeCell ref="Q60:S60"/>
    <mergeCell ref="AI59:AK59"/>
    <mergeCell ref="AL59:AN59"/>
    <mergeCell ref="AO59:AQ59"/>
    <mergeCell ref="C59:D59"/>
    <mergeCell ref="E59:G59"/>
    <mergeCell ref="H59:J59"/>
    <mergeCell ref="K59:M59"/>
    <mergeCell ref="N59:P59"/>
    <mergeCell ref="Q59:S59"/>
    <mergeCell ref="AI60:AK60"/>
    <mergeCell ref="AL60:AN60"/>
    <mergeCell ref="AO60:AQ60"/>
    <mergeCell ref="AR60:AS60"/>
    <mergeCell ref="AT60:AU60"/>
    <mergeCell ref="AV60:AW60"/>
    <mergeCell ref="T60:U60"/>
    <mergeCell ref="V60:W60"/>
    <mergeCell ref="X60:Y60"/>
    <mergeCell ref="AA60:AB60"/>
    <mergeCell ref="AC60:AE60"/>
    <mergeCell ref="AF60:AH60"/>
    <mergeCell ref="AR61:AS61"/>
    <mergeCell ref="AT61:AU61"/>
    <mergeCell ref="AV61:AW61"/>
    <mergeCell ref="T61:U61"/>
    <mergeCell ref="V61:W61"/>
    <mergeCell ref="X61:Y61"/>
    <mergeCell ref="AA61:AB61"/>
    <mergeCell ref="AC61:AE61"/>
    <mergeCell ref="AF61:AH61"/>
    <mergeCell ref="C62:D62"/>
    <mergeCell ref="E62:G62"/>
    <mergeCell ref="H62:J62"/>
    <mergeCell ref="K62:M62"/>
    <mergeCell ref="N62:P62"/>
    <mergeCell ref="Q62:S62"/>
    <mergeCell ref="AI61:AK61"/>
    <mergeCell ref="AL61:AN61"/>
    <mergeCell ref="AO61:AQ61"/>
    <mergeCell ref="C61:D61"/>
    <mergeCell ref="E61:G61"/>
    <mergeCell ref="H61:J61"/>
    <mergeCell ref="K61:M61"/>
    <mergeCell ref="N61:P61"/>
    <mergeCell ref="Q61:S61"/>
    <mergeCell ref="AI62:AK62"/>
    <mergeCell ref="AL62:AN62"/>
    <mergeCell ref="AO62:AQ62"/>
    <mergeCell ref="AR62:AS62"/>
    <mergeCell ref="AT62:AU62"/>
    <mergeCell ref="AV62:AW62"/>
    <mergeCell ref="T62:U62"/>
    <mergeCell ref="V62:W62"/>
    <mergeCell ref="X62:Y62"/>
    <mergeCell ref="AA62:AB62"/>
    <mergeCell ref="AC62:AE62"/>
    <mergeCell ref="AF62:AH62"/>
  </mergeCells>
  <phoneticPr fontId="1"/>
  <conditionalFormatting sqref="K12 N12 R12 V12 Z12 AD12 I13">
    <cfRule type="cellIs" priority="61" operator="notEqual">
      <formula>"0"</formula>
    </cfRule>
  </conditionalFormatting>
  <conditionalFormatting sqref="O14:P14">
    <cfRule type="cellIs" priority="5" operator="notEqual">
      <formula>"0"</formula>
    </cfRule>
  </conditionalFormatting>
  <conditionalFormatting sqref="O17:P17 N19:P19">
    <cfRule type="cellIs" priority="35" operator="notEqual">
      <formula>"0"</formula>
    </cfRule>
  </conditionalFormatting>
  <conditionalFormatting sqref="O20:P20">
    <cfRule type="cellIs" priority="10" operator="notEqual">
      <formula>"0"</formula>
    </cfRule>
  </conditionalFormatting>
  <conditionalFormatting sqref="O23:P23 N25:P25">
    <cfRule type="cellIs" priority="40" operator="notEqual">
      <formula>"0"</formula>
    </cfRule>
  </conditionalFormatting>
  <conditionalFormatting sqref="O26:P26">
    <cfRule type="cellIs" priority="15" operator="notEqual">
      <formula>"0"</formula>
    </cfRule>
  </conditionalFormatting>
  <conditionalFormatting sqref="O29:P29 N31:P31">
    <cfRule type="cellIs" priority="45" operator="notEqual">
      <formula>"0"</formula>
    </cfRule>
  </conditionalFormatting>
  <conditionalFormatting sqref="O32:P32">
    <cfRule type="cellIs" priority="20" operator="notEqual">
      <formula>"0"</formula>
    </cfRule>
  </conditionalFormatting>
  <conditionalFormatting sqref="O35:P35 N37:P37">
    <cfRule type="cellIs" priority="50" operator="notEqual">
      <formula>"0"</formula>
    </cfRule>
  </conditionalFormatting>
  <conditionalFormatting sqref="O38:P38">
    <cfRule type="cellIs" priority="25" operator="notEqual">
      <formula>"0"</formula>
    </cfRule>
  </conditionalFormatting>
  <conditionalFormatting sqref="O41:P41 N43:P43">
    <cfRule type="cellIs" priority="55" operator="notEqual">
      <formula>"0"</formula>
    </cfRule>
  </conditionalFormatting>
  <conditionalFormatting sqref="O44:P44">
    <cfRule type="cellIs" priority="30" operator="notEqual">
      <formula>"0"</formula>
    </cfRule>
  </conditionalFormatting>
  <conditionalFormatting sqref="O47:P47 N49:P49">
    <cfRule type="cellIs" priority="60" operator="notEqual">
      <formula>"0"</formula>
    </cfRule>
  </conditionalFormatting>
  <conditionalFormatting sqref="S14:T14">
    <cfRule type="cellIs" priority="4" operator="notEqual">
      <formula>"0"</formula>
    </cfRule>
  </conditionalFormatting>
  <conditionalFormatting sqref="S17:T17 R19:T19">
    <cfRule type="cellIs" priority="34" operator="notEqual">
      <formula>"0"</formula>
    </cfRule>
  </conditionalFormatting>
  <conditionalFormatting sqref="S20:T20">
    <cfRule type="cellIs" priority="9" operator="notEqual">
      <formula>"0"</formula>
    </cfRule>
  </conditionalFormatting>
  <conditionalFormatting sqref="S23:T23 R25:T25">
    <cfRule type="cellIs" priority="39" operator="notEqual">
      <formula>"0"</formula>
    </cfRule>
  </conditionalFormatting>
  <conditionalFormatting sqref="S26:T26">
    <cfRule type="cellIs" priority="14" operator="notEqual">
      <formula>"0"</formula>
    </cfRule>
  </conditionalFormatting>
  <conditionalFormatting sqref="S29:T29 R31:T31">
    <cfRule type="cellIs" priority="44" operator="notEqual">
      <formula>"0"</formula>
    </cfRule>
  </conditionalFormatting>
  <conditionalFormatting sqref="S32:T32">
    <cfRule type="cellIs" priority="19" operator="notEqual">
      <formula>"0"</formula>
    </cfRule>
  </conditionalFormatting>
  <conditionalFormatting sqref="S35:T35 R37:T37">
    <cfRule type="cellIs" priority="49" operator="notEqual">
      <formula>"0"</formula>
    </cfRule>
  </conditionalFormatting>
  <conditionalFormatting sqref="S38:T38">
    <cfRule type="cellIs" priority="24" operator="notEqual">
      <formula>"0"</formula>
    </cfRule>
  </conditionalFormatting>
  <conditionalFormatting sqref="S41:T41 R43:T43">
    <cfRule type="cellIs" priority="54" operator="notEqual">
      <formula>"0"</formula>
    </cfRule>
  </conditionalFormatting>
  <conditionalFormatting sqref="S44:T44">
    <cfRule type="cellIs" priority="29" operator="notEqual">
      <formula>"0"</formula>
    </cfRule>
  </conditionalFormatting>
  <conditionalFormatting sqref="S47:T47 R49:T49">
    <cfRule type="cellIs" priority="59" operator="notEqual">
      <formula>"0"</formula>
    </cfRule>
  </conditionalFormatting>
  <conditionalFormatting sqref="W14:X14">
    <cfRule type="cellIs" priority="3" operator="notEqual">
      <formula>"0"</formula>
    </cfRule>
  </conditionalFormatting>
  <conditionalFormatting sqref="W17:X17 V19:X19">
    <cfRule type="cellIs" priority="33" operator="notEqual">
      <formula>"0"</formula>
    </cfRule>
  </conditionalFormatting>
  <conditionalFormatting sqref="W20:X20">
    <cfRule type="cellIs" priority="8" operator="notEqual">
      <formula>"0"</formula>
    </cfRule>
  </conditionalFormatting>
  <conditionalFormatting sqref="W23:X23 V25:X25">
    <cfRule type="cellIs" priority="38" operator="notEqual">
      <formula>"0"</formula>
    </cfRule>
  </conditionalFormatting>
  <conditionalFormatting sqref="W26:X26">
    <cfRule type="cellIs" priority="13" operator="notEqual">
      <formula>"0"</formula>
    </cfRule>
  </conditionalFormatting>
  <conditionalFormatting sqref="W29:X29 V31:X31">
    <cfRule type="cellIs" priority="43" operator="notEqual">
      <formula>"0"</formula>
    </cfRule>
  </conditionalFormatting>
  <conditionalFormatting sqref="W32:X32">
    <cfRule type="cellIs" priority="18" operator="notEqual">
      <formula>"0"</formula>
    </cfRule>
  </conditionalFormatting>
  <conditionalFormatting sqref="W35:X35 V37:X37">
    <cfRule type="cellIs" priority="48" operator="notEqual">
      <formula>"0"</formula>
    </cfRule>
  </conditionalFormatting>
  <conditionalFormatting sqref="W38:X38">
    <cfRule type="cellIs" priority="23" operator="notEqual">
      <formula>"0"</formula>
    </cfRule>
  </conditionalFormatting>
  <conditionalFormatting sqref="W41:X41 V43:X43">
    <cfRule type="cellIs" priority="53" operator="notEqual">
      <formula>"0"</formula>
    </cfRule>
  </conditionalFormatting>
  <conditionalFormatting sqref="W44:X44">
    <cfRule type="cellIs" priority="28" operator="notEqual">
      <formula>"0"</formula>
    </cfRule>
  </conditionalFormatting>
  <conditionalFormatting sqref="W47:X47 V49:X49">
    <cfRule type="cellIs" priority="58" operator="notEqual">
      <formula>"0"</formula>
    </cfRule>
  </conditionalFormatting>
  <conditionalFormatting sqref="AA14:AB14">
    <cfRule type="cellIs" priority="2" operator="notEqual">
      <formula>"0"</formula>
    </cfRule>
  </conditionalFormatting>
  <conditionalFormatting sqref="AA17:AB17 Z19:AB19">
    <cfRule type="cellIs" priority="32" operator="notEqual">
      <formula>"0"</formula>
    </cfRule>
  </conditionalFormatting>
  <conditionalFormatting sqref="AA20:AB20">
    <cfRule type="cellIs" priority="7" operator="notEqual">
      <formula>"0"</formula>
    </cfRule>
  </conditionalFormatting>
  <conditionalFormatting sqref="AA23:AB23 Z25:AB25">
    <cfRule type="cellIs" priority="37" operator="notEqual">
      <formula>"0"</formula>
    </cfRule>
  </conditionalFormatting>
  <conditionalFormatting sqref="AA26:AB26">
    <cfRule type="cellIs" priority="12" operator="notEqual">
      <formula>"0"</formula>
    </cfRule>
  </conditionalFormatting>
  <conditionalFormatting sqref="AA29:AB29 Z31:AB31">
    <cfRule type="cellIs" priority="42" operator="notEqual">
      <formula>"0"</formula>
    </cfRule>
  </conditionalFormatting>
  <conditionalFormatting sqref="AA32:AB32">
    <cfRule type="cellIs" priority="17" operator="notEqual">
      <formula>"0"</formula>
    </cfRule>
  </conditionalFormatting>
  <conditionalFormatting sqref="AA35:AB35 Z37:AB37">
    <cfRule type="cellIs" priority="47" operator="notEqual">
      <formula>"0"</formula>
    </cfRule>
  </conditionalFormatting>
  <conditionalFormatting sqref="AA38:AB38">
    <cfRule type="cellIs" priority="22" operator="notEqual">
      <formula>"0"</formula>
    </cfRule>
  </conditionalFormatting>
  <conditionalFormatting sqref="AA41:AB41 Z43:AB43">
    <cfRule type="cellIs" priority="52" operator="notEqual">
      <formula>"0"</formula>
    </cfRule>
  </conditionalFormatting>
  <conditionalFormatting sqref="AA44:AB44">
    <cfRule type="cellIs" priority="27" operator="notEqual">
      <formula>"0"</formula>
    </cfRule>
  </conditionalFormatting>
  <conditionalFormatting sqref="AA47:AB47 Z49:AB49">
    <cfRule type="cellIs" priority="57" operator="notEqual">
      <formula>"0"</formula>
    </cfRule>
  </conditionalFormatting>
  <conditionalFormatting sqref="AE14:AF14">
    <cfRule type="cellIs" priority="1" operator="notEqual">
      <formula>"0"</formula>
    </cfRule>
  </conditionalFormatting>
  <conditionalFormatting sqref="AE17:AF17 AD19:AF19">
    <cfRule type="cellIs" priority="31" operator="notEqual">
      <formula>"0"</formula>
    </cfRule>
  </conditionalFormatting>
  <conditionalFormatting sqref="AE20:AF20">
    <cfRule type="cellIs" priority="6" operator="notEqual">
      <formula>"0"</formula>
    </cfRule>
  </conditionalFormatting>
  <conditionalFormatting sqref="AE23:AF23 AD25:AF25">
    <cfRule type="cellIs" priority="36" operator="notEqual">
      <formula>"0"</formula>
    </cfRule>
  </conditionalFormatting>
  <conditionalFormatting sqref="AE26:AF26">
    <cfRule type="cellIs" priority="11" operator="notEqual">
      <formula>"0"</formula>
    </cfRule>
  </conditionalFormatting>
  <conditionalFormatting sqref="AE29:AF29 AD31:AF31">
    <cfRule type="cellIs" priority="41" operator="notEqual">
      <formula>"0"</formula>
    </cfRule>
  </conditionalFormatting>
  <conditionalFormatting sqref="AE32:AF32">
    <cfRule type="cellIs" priority="16" operator="notEqual">
      <formula>"0"</formula>
    </cfRule>
  </conditionalFormatting>
  <conditionalFormatting sqref="AE35:AF35 AD37:AF37">
    <cfRule type="cellIs" priority="46" operator="notEqual">
      <formula>"0"</formula>
    </cfRule>
  </conditionalFormatting>
  <conditionalFormatting sqref="AE38:AF38">
    <cfRule type="cellIs" priority="21" operator="notEqual">
      <formula>"0"</formula>
    </cfRule>
  </conditionalFormatting>
  <conditionalFormatting sqref="AE41:AF41 AD43:AF43">
    <cfRule type="cellIs" priority="51" operator="notEqual">
      <formula>"0"</formula>
    </cfRule>
  </conditionalFormatting>
  <conditionalFormatting sqref="AE44:AF44">
    <cfRule type="cellIs" priority="26" operator="notEqual">
      <formula>"0"</formula>
    </cfRule>
  </conditionalFormatting>
  <conditionalFormatting sqref="AE47:AF47 AD49:AF49">
    <cfRule type="cellIs" priority="56" operator="notEqual">
      <formula>"0"</formula>
    </cfRule>
  </conditionalFormatting>
  <conditionalFormatting sqref="AH12:AH13">
    <cfRule type="cellIs" priority="62" operator="notEqual">
      <formula>"0"</formula>
    </cfRule>
  </conditionalFormatting>
  <dataValidations count="5">
    <dataValidation type="list" allowBlank="1" showInputMessage="1" showErrorMessage="1" sqref="N20 R20 V20 Z20 AD20 N26 R26 V26 Z26 AD26 N32 R32 V32 Z32 AD32 N38 R38 V38 Z38 AD38 N44 R44 V44 Z44 AD44 N14 R14 V14 Z14 AD14" xr:uid="{4EC4820A-2930-49F7-B215-CD1B71474CDF}">
      <formula1>$DN$14:$DN$132</formula1>
    </dataValidation>
    <dataValidation type="list" allowBlank="1" showInputMessage="1" showErrorMessage="1" sqref="N23 R23 V23 Z23 AD23 N29 R29 V29 Z29 AD29 N35 R35 V35 Z35 AD35 N41 R41 V41 Z41 AD41 N47 R47 V47 Z47 AD47 N17 R17 V17 Z17 AD17" xr:uid="{7B9257D8-85AE-4EC0-98A2-BEF66263010B}">
      <formula1>$DR$14:$DR$22</formula1>
    </dataValidation>
    <dataValidation type="list" allowBlank="1" showInputMessage="1" showErrorMessage="1" sqref="AT50 AT38 AT14 AR20 AT26 AT32 AR14 AT20 AR26 AR32 AR38 AR44 AT44" xr:uid="{88EB4177-1650-4747-B140-147831D2EED8}">
      <formula1>$DM$14:$DM$20</formula1>
    </dataValidation>
    <dataValidation type="list" allowBlank="1" showInputMessage="1" showErrorMessage="1" sqref="L46:L48 K14:K17 L16:L18 K20:K23 L22:L24 K26:K29 L28:L30 K32:K35 L34:L36 K38:K41 L40:L42 K44:K47 I14:I49" xr:uid="{DC09E546-A2A0-4BBC-97EB-A6236D2CD130}">
      <formula1>$DK$14:$DK$15</formula1>
    </dataValidation>
    <dataValidation type="list" allowBlank="1" showInputMessage="1" showErrorMessage="1" sqref="P4:Q5" xr:uid="{B0700B23-3C1C-4A3D-8D57-6A9767E661AB}">
      <formula1>$DI$14:$DI$17</formula1>
    </dataValidation>
  </dataValidations>
  <pageMargins left="0.28999999999999998" right="0.11811023622047245" top="0.44" bottom="0.15748031496062992" header="0.23622047244094491" footer="0.19685039370078741"/>
  <pageSetup paperSize="9" scale="55" fitToHeight="0" orientation="landscape" cellComments="asDisplayed"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C6E400-83A0-49A9-B623-4C19DC6EEAF7}">
  <sheetPr>
    <tabColor rgb="FFFF0000"/>
  </sheetPr>
  <dimension ref="B1:Z115"/>
  <sheetViews>
    <sheetView view="pageBreakPreview" topLeftCell="A3" zoomScaleNormal="80" zoomScaleSheetLayoutView="100" workbookViewId="0">
      <selection activeCell="R23" sqref="R23"/>
    </sheetView>
  </sheetViews>
  <sheetFormatPr defaultColWidth="4.5" defaultRowHeight="15" customHeight="1"/>
  <cols>
    <col min="1" max="1" width="4.5" style="80"/>
    <col min="2" max="2" width="5.125" style="80" customWidth="1"/>
    <col min="3" max="3" width="10.75" style="81" customWidth="1"/>
    <col min="4" max="10" width="10.75" style="80" customWidth="1"/>
    <col min="11" max="12" width="5" style="80" customWidth="1"/>
    <col min="13" max="13" width="11" style="81" customWidth="1"/>
    <col min="14" max="20" width="11" style="80" customWidth="1"/>
    <col min="21" max="21" width="5" style="80" customWidth="1"/>
    <col min="22" max="16384" width="4.5" style="80"/>
  </cols>
  <sheetData>
    <row r="1" spans="2:26" ht="15" customHeight="1" thickBot="1"/>
    <row r="2" spans="2:26" ht="15" customHeight="1">
      <c r="B2" s="103"/>
      <c r="C2" s="104"/>
      <c r="D2" s="105"/>
      <c r="H2" s="284" t="s">
        <v>222</v>
      </c>
      <c r="I2" s="1384"/>
      <c r="J2" s="1385"/>
      <c r="K2" s="1386"/>
      <c r="L2" s="103"/>
      <c r="M2" s="104"/>
      <c r="N2" s="105"/>
      <c r="R2" s="284" t="s">
        <v>222</v>
      </c>
      <c r="S2" s="1384">
        <v>45797</v>
      </c>
      <c r="T2" s="1385"/>
      <c r="U2" s="1386"/>
      <c r="V2" s="88"/>
      <c r="X2" s="88"/>
    </row>
    <row r="3" spans="2:26" ht="15" customHeight="1" thickBot="1">
      <c r="B3" s="88"/>
      <c r="C3" s="215" t="s">
        <v>279</v>
      </c>
      <c r="I3" s="1387"/>
      <c r="J3" s="1388"/>
      <c r="K3" s="1389"/>
      <c r="L3" s="88"/>
      <c r="M3" s="215" t="s">
        <v>279</v>
      </c>
      <c r="S3" s="1387"/>
      <c r="T3" s="1388"/>
      <c r="U3" s="1389"/>
      <c r="V3" s="88"/>
    </row>
    <row r="4" spans="2:26" ht="15" customHeight="1">
      <c r="C4" s="88" t="s">
        <v>225</v>
      </c>
      <c r="M4" s="88" t="s">
        <v>225</v>
      </c>
      <c r="V4" s="88"/>
    </row>
    <row r="5" spans="2:26" ht="15" customHeight="1">
      <c r="G5" s="216" t="s">
        <v>223</v>
      </c>
      <c r="Q5" s="216" t="s">
        <v>223</v>
      </c>
      <c r="V5" s="88"/>
    </row>
    <row r="6" spans="2:26" ht="15" customHeight="1">
      <c r="C6" s="80"/>
      <c r="G6" s="1382" t="s">
        <v>159</v>
      </c>
      <c r="H6" s="1383">
        <f>情報シート!C7</f>
        <v>0</v>
      </c>
      <c r="I6" s="1383"/>
      <c r="J6" s="1383"/>
      <c r="K6" s="1383"/>
      <c r="L6" s="89"/>
      <c r="M6" s="89"/>
      <c r="N6" s="89"/>
      <c r="Q6" s="1382" t="s">
        <v>159</v>
      </c>
      <c r="R6" s="1383" t="str">
        <f>情報シート!S7</f>
        <v>○●旅行株式会社</v>
      </c>
      <c r="S6" s="1383"/>
      <c r="T6" s="1383"/>
      <c r="U6" s="1383"/>
      <c r="V6" s="89"/>
      <c r="W6" s="89"/>
      <c r="X6" s="89"/>
      <c r="Z6" s="88"/>
    </row>
    <row r="7" spans="2:26" ht="15" customHeight="1">
      <c r="C7" s="80"/>
      <c r="G7" s="1382"/>
      <c r="H7" s="1383" t="str">
        <f>IF(情報シート!C8="","",情報シート!C8)</f>
        <v/>
      </c>
      <c r="I7" s="1383"/>
      <c r="J7" s="1383"/>
      <c r="K7" s="1383"/>
      <c r="L7" s="106"/>
      <c r="M7" s="106"/>
      <c r="N7" s="102"/>
      <c r="Q7" s="1382"/>
      <c r="R7" s="1383" t="str">
        <f>情報シート!S8</f>
        <v>長崎支店</v>
      </c>
      <c r="S7" s="1383"/>
      <c r="T7" s="1383"/>
      <c r="U7" s="1383"/>
      <c r="V7" s="106"/>
      <c r="W7" s="106"/>
      <c r="X7" s="102"/>
      <c r="Z7" s="88"/>
    </row>
    <row r="8" spans="2:26" ht="15" customHeight="1">
      <c r="C8" s="80"/>
      <c r="G8" s="108" t="s">
        <v>220</v>
      </c>
      <c r="H8" s="1383">
        <f>情報シート!C12</f>
        <v>0</v>
      </c>
      <c r="I8" s="1383"/>
      <c r="J8" s="198"/>
      <c r="K8" s="198"/>
      <c r="L8" s="90"/>
      <c r="M8" s="107"/>
      <c r="N8" s="102"/>
      <c r="Q8" s="108" t="s">
        <v>220</v>
      </c>
      <c r="R8" s="1383" t="str">
        <f>情報シート!S12</f>
        <v>長崎　次郎</v>
      </c>
      <c r="S8" s="1383"/>
      <c r="T8" s="198"/>
      <c r="U8" s="198"/>
      <c r="V8" s="90"/>
      <c r="W8" s="107"/>
      <c r="X8" s="102"/>
      <c r="Z8" s="88"/>
    </row>
    <row r="9" spans="2:26" ht="15" customHeight="1">
      <c r="C9" s="80"/>
      <c r="G9" s="108" t="s">
        <v>221</v>
      </c>
      <c r="H9" s="1383">
        <f>情報シート!C13</f>
        <v>0</v>
      </c>
      <c r="I9" s="1383"/>
      <c r="J9" s="1383"/>
      <c r="K9" s="1383"/>
      <c r="L9" s="102"/>
      <c r="M9" s="80"/>
      <c r="N9" s="108"/>
      <c r="Q9" s="108" t="s">
        <v>221</v>
      </c>
      <c r="R9" s="1383" t="str">
        <f>情報シート!S13</f>
        <v>095-8〇○-△□△○</v>
      </c>
      <c r="S9" s="1383"/>
      <c r="T9" s="1383"/>
      <c r="U9" s="1383"/>
      <c r="V9" s="102"/>
      <c r="X9" s="108"/>
      <c r="Z9" s="88"/>
    </row>
    <row r="10" spans="2:26" ht="15" customHeight="1">
      <c r="B10" s="4"/>
      <c r="C10" s="4"/>
      <c r="D10" s="4"/>
      <c r="E10" s="4"/>
      <c r="F10" s="4"/>
      <c r="G10" s="252"/>
      <c r="H10" s="252"/>
      <c r="I10" s="252"/>
      <c r="J10" s="252"/>
      <c r="K10" s="252"/>
      <c r="L10" s="4"/>
      <c r="M10" s="4"/>
      <c r="N10" s="4"/>
      <c r="O10" s="4"/>
      <c r="P10" s="4"/>
      <c r="Q10" s="252"/>
      <c r="R10" s="252"/>
      <c r="S10" s="252"/>
      <c r="T10" s="252"/>
      <c r="U10" s="252"/>
      <c r="V10" s="102"/>
    </row>
    <row r="11" spans="2:26" ht="15" customHeight="1">
      <c r="B11" s="4"/>
      <c r="C11" s="252"/>
      <c r="D11" s="252"/>
      <c r="E11" s="1380"/>
      <c r="F11" s="1380"/>
      <c r="G11" s="1380"/>
      <c r="H11" s="1380"/>
      <c r="I11" s="1380"/>
      <c r="J11" s="278"/>
      <c r="K11" s="257"/>
      <c r="L11" s="4"/>
      <c r="M11" s="252"/>
      <c r="N11" s="252"/>
      <c r="O11" s="1380" t="s">
        <v>225</v>
      </c>
      <c r="P11" s="1380"/>
      <c r="Q11" s="1380" t="s">
        <v>258</v>
      </c>
      <c r="R11" s="1380"/>
      <c r="S11" s="1380"/>
      <c r="T11" s="278"/>
      <c r="U11" s="257"/>
      <c r="V11" s="102"/>
      <c r="X11" s="108"/>
      <c r="Z11" s="88"/>
    </row>
    <row r="12" spans="2:26" ht="15" customHeight="1">
      <c r="B12" s="4"/>
      <c r="C12" s="252"/>
      <c r="D12" s="258" t="s">
        <v>44</v>
      </c>
      <c r="E12" s="1380"/>
      <c r="F12" s="1380"/>
      <c r="G12" s="1380"/>
      <c r="H12" s="1380"/>
      <c r="I12" s="1380"/>
      <c r="J12" s="278"/>
      <c r="K12" s="257"/>
      <c r="L12" s="4"/>
      <c r="M12" s="252"/>
      <c r="N12" s="258" t="s">
        <v>44</v>
      </c>
      <c r="O12" s="1380"/>
      <c r="P12" s="1380"/>
      <c r="Q12" s="1380"/>
      <c r="R12" s="1380"/>
      <c r="S12" s="1380"/>
      <c r="T12" s="278"/>
      <c r="U12" s="257"/>
      <c r="V12" s="88"/>
    </row>
    <row r="13" spans="2:26" ht="15" customHeight="1">
      <c r="B13" s="4"/>
      <c r="C13" s="252"/>
      <c r="D13" s="252"/>
      <c r="E13" s="252"/>
      <c r="F13" s="252"/>
      <c r="G13" s="252"/>
      <c r="H13" s="252"/>
      <c r="I13" s="252"/>
      <c r="J13" s="252"/>
      <c r="K13" s="4"/>
      <c r="L13" s="4"/>
      <c r="M13" s="252"/>
      <c r="N13" s="252"/>
      <c r="O13" s="252"/>
      <c r="P13" s="252"/>
      <c r="Q13" s="252"/>
      <c r="R13" s="252"/>
      <c r="S13" s="252"/>
      <c r="T13" s="252"/>
      <c r="U13" s="4"/>
      <c r="V13" s="88"/>
      <c r="W13" s="97"/>
    </row>
    <row r="14" spans="2:26" ht="15" customHeight="1">
      <c r="B14" s="4"/>
      <c r="C14" s="279" t="s">
        <v>112</v>
      </c>
      <c r="D14" s="258" t="s">
        <v>224</v>
      </c>
      <c r="E14" s="1381"/>
      <c r="F14" s="1381"/>
      <c r="G14" s="256" t="s">
        <v>36</v>
      </c>
      <c r="H14" s="1381"/>
      <c r="I14" s="1381"/>
      <c r="J14" s="258" t="s">
        <v>198</v>
      </c>
      <c r="K14" s="4"/>
      <c r="L14" s="4"/>
      <c r="M14" s="279" t="s">
        <v>112</v>
      </c>
      <c r="N14" s="258" t="s">
        <v>224</v>
      </c>
      <c r="O14" s="1381">
        <v>45748</v>
      </c>
      <c r="P14" s="1381"/>
      <c r="Q14" s="256" t="s">
        <v>36</v>
      </c>
      <c r="R14" s="1381">
        <v>46081</v>
      </c>
      <c r="S14" s="1381"/>
      <c r="T14" s="258" t="s">
        <v>198</v>
      </c>
      <c r="U14" s="4"/>
      <c r="V14" s="88"/>
      <c r="W14" s="97"/>
    </row>
    <row r="15" spans="2:26" ht="15" customHeight="1">
      <c r="B15" s="4"/>
      <c r="C15" s="259" t="s">
        <v>245</v>
      </c>
      <c r="D15" s="260" t="s">
        <v>120</v>
      </c>
      <c r="E15" s="260" t="s">
        <v>119</v>
      </c>
      <c r="F15" s="260" t="s">
        <v>121</v>
      </c>
      <c r="G15" s="260" t="s">
        <v>122</v>
      </c>
      <c r="H15" s="260" t="s">
        <v>123</v>
      </c>
      <c r="I15" s="261" t="s">
        <v>124</v>
      </c>
      <c r="J15" s="277" t="s">
        <v>125</v>
      </c>
      <c r="K15" s="4"/>
      <c r="L15" s="4"/>
      <c r="M15" s="259" t="s">
        <v>245</v>
      </c>
      <c r="N15" s="260" t="s">
        <v>120</v>
      </c>
      <c r="O15" s="260" t="s">
        <v>119</v>
      </c>
      <c r="P15" s="260" t="s">
        <v>121</v>
      </c>
      <c r="Q15" s="260" t="s">
        <v>122</v>
      </c>
      <c r="R15" s="260" t="s">
        <v>123</v>
      </c>
      <c r="S15" s="261" t="s">
        <v>124</v>
      </c>
      <c r="T15" s="277" t="s">
        <v>125</v>
      </c>
      <c r="U15" s="4"/>
      <c r="V15" s="88"/>
      <c r="W15" s="97"/>
    </row>
    <row r="16" spans="2:26" ht="15" customHeight="1">
      <c r="B16" s="4"/>
      <c r="C16" s="262" t="s">
        <v>113</v>
      </c>
      <c r="D16" s="263"/>
      <c r="E16" s="263"/>
      <c r="F16" s="263"/>
      <c r="G16" s="263"/>
      <c r="H16" s="263"/>
      <c r="I16" s="264"/>
      <c r="J16" s="275">
        <f>SUM(D16:I16)</f>
        <v>0</v>
      </c>
      <c r="K16" s="4"/>
      <c r="L16" s="4"/>
      <c r="M16" s="262" t="s">
        <v>113</v>
      </c>
      <c r="N16" s="263"/>
      <c r="O16" s="263"/>
      <c r="P16" s="263"/>
      <c r="Q16" s="263"/>
      <c r="R16" s="263"/>
      <c r="S16" s="264"/>
      <c r="T16" s="275">
        <f>SUM(N16:S16)</f>
        <v>0</v>
      </c>
      <c r="U16" s="4"/>
      <c r="V16" s="88"/>
    </row>
    <row r="17" spans="2:23" ht="15" customHeight="1">
      <c r="B17" s="4"/>
      <c r="C17" s="262" t="s">
        <v>114</v>
      </c>
      <c r="D17" s="263"/>
      <c r="E17" s="263"/>
      <c r="F17" s="263"/>
      <c r="G17" s="263"/>
      <c r="H17" s="263"/>
      <c r="I17" s="264"/>
      <c r="J17" s="275">
        <f t="shared" ref="J17:J25" si="0">SUM(D17:I17)</f>
        <v>0</v>
      </c>
      <c r="K17" s="4"/>
      <c r="L17" s="4"/>
      <c r="M17" s="262" t="s">
        <v>114</v>
      </c>
      <c r="N17" s="263"/>
      <c r="O17" s="263"/>
      <c r="P17" s="263"/>
      <c r="Q17" s="263"/>
      <c r="R17" s="263"/>
      <c r="S17" s="264"/>
      <c r="T17" s="275">
        <f t="shared" ref="T17:T25" si="1">SUM(N17:S17)</f>
        <v>0</v>
      </c>
      <c r="U17" s="4"/>
      <c r="V17" s="88"/>
    </row>
    <row r="18" spans="2:23" ht="15" customHeight="1">
      <c r="B18" s="4"/>
      <c r="C18" s="262" t="s">
        <v>115</v>
      </c>
      <c r="D18" s="263"/>
      <c r="E18" s="263"/>
      <c r="F18" s="263"/>
      <c r="G18" s="263"/>
      <c r="H18" s="263"/>
      <c r="I18" s="264"/>
      <c r="J18" s="275">
        <f t="shared" si="0"/>
        <v>0</v>
      </c>
      <c r="K18" s="4"/>
      <c r="L18" s="4"/>
      <c r="M18" s="262" t="s">
        <v>115</v>
      </c>
      <c r="N18" s="263"/>
      <c r="O18" s="263"/>
      <c r="P18" s="263"/>
      <c r="Q18" s="263"/>
      <c r="R18" s="263"/>
      <c r="S18" s="264"/>
      <c r="T18" s="275">
        <f t="shared" si="1"/>
        <v>0</v>
      </c>
      <c r="U18" s="4"/>
      <c r="V18" s="88"/>
    </row>
    <row r="19" spans="2:23" ht="15" customHeight="1">
      <c r="B19" s="4"/>
      <c r="C19" s="262" t="s">
        <v>116</v>
      </c>
      <c r="D19" s="263"/>
      <c r="E19" s="263"/>
      <c r="F19" s="263"/>
      <c r="G19" s="263"/>
      <c r="H19" s="263"/>
      <c r="I19" s="264"/>
      <c r="J19" s="275">
        <f t="shared" si="0"/>
        <v>0</v>
      </c>
      <c r="K19" s="4"/>
      <c r="L19" s="4"/>
      <c r="M19" s="262" t="s">
        <v>116</v>
      </c>
      <c r="N19" s="263"/>
      <c r="O19" s="263"/>
      <c r="P19" s="263"/>
      <c r="Q19" s="263"/>
      <c r="R19" s="263"/>
      <c r="S19" s="264"/>
      <c r="T19" s="275">
        <f t="shared" si="1"/>
        <v>0</v>
      </c>
      <c r="U19" s="4"/>
      <c r="V19" s="88"/>
    </row>
    <row r="20" spans="2:23" ht="15" customHeight="1">
      <c r="B20" s="4"/>
      <c r="C20" s="262" t="s">
        <v>117</v>
      </c>
      <c r="D20" s="263"/>
      <c r="E20" s="263"/>
      <c r="F20" s="263"/>
      <c r="G20" s="263"/>
      <c r="H20" s="263"/>
      <c r="I20" s="264"/>
      <c r="J20" s="275">
        <f t="shared" si="0"/>
        <v>0</v>
      </c>
      <c r="K20" s="4"/>
      <c r="L20" s="4"/>
      <c r="M20" s="262" t="s">
        <v>117</v>
      </c>
      <c r="N20" s="263"/>
      <c r="O20" s="263"/>
      <c r="P20" s="263"/>
      <c r="Q20" s="263"/>
      <c r="R20" s="263"/>
      <c r="S20" s="264"/>
      <c r="T20" s="275">
        <f t="shared" si="1"/>
        <v>0</v>
      </c>
      <c r="U20" s="4"/>
      <c r="V20" s="88"/>
    </row>
    <row r="21" spans="2:23" ht="15" customHeight="1">
      <c r="B21" s="4"/>
      <c r="C21" s="262" t="s">
        <v>118</v>
      </c>
      <c r="D21" s="263"/>
      <c r="E21" s="263"/>
      <c r="F21" s="263"/>
      <c r="G21" s="263"/>
      <c r="H21" s="263"/>
      <c r="I21" s="264"/>
      <c r="J21" s="275">
        <f t="shared" si="0"/>
        <v>0</v>
      </c>
      <c r="K21" s="4"/>
      <c r="L21" s="4"/>
      <c r="M21" s="262" t="s">
        <v>118</v>
      </c>
      <c r="N21" s="263"/>
      <c r="O21" s="263"/>
      <c r="P21" s="263"/>
      <c r="Q21" s="263"/>
      <c r="R21" s="263"/>
      <c r="S21" s="264"/>
      <c r="T21" s="275">
        <f t="shared" si="1"/>
        <v>0</v>
      </c>
      <c r="U21" s="4"/>
      <c r="V21" s="88"/>
    </row>
    <row r="22" spans="2:23" ht="15" customHeight="1">
      <c r="B22" s="4"/>
      <c r="C22" s="265" t="s">
        <v>126</v>
      </c>
      <c r="D22" s="263"/>
      <c r="E22" s="263"/>
      <c r="F22" s="263"/>
      <c r="G22" s="263"/>
      <c r="H22" s="263"/>
      <c r="I22" s="264"/>
      <c r="J22" s="275">
        <f t="shared" si="0"/>
        <v>0</v>
      </c>
      <c r="K22" s="4"/>
      <c r="L22" s="4"/>
      <c r="M22" s="265" t="s">
        <v>126</v>
      </c>
      <c r="N22" s="263"/>
      <c r="O22" s="263"/>
      <c r="P22" s="263"/>
      <c r="Q22" s="263"/>
      <c r="R22" s="263"/>
      <c r="S22" s="264"/>
      <c r="T22" s="275">
        <f t="shared" si="1"/>
        <v>0</v>
      </c>
      <c r="U22" s="4"/>
      <c r="V22" s="88"/>
      <c r="W22" s="92"/>
    </row>
    <row r="23" spans="2:23" ht="15" customHeight="1">
      <c r="B23" s="4"/>
      <c r="C23" s="265" t="s">
        <v>127</v>
      </c>
      <c r="D23" s="263"/>
      <c r="E23" s="263"/>
      <c r="F23" s="263"/>
      <c r="G23" s="263"/>
      <c r="H23" s="263"/>
      <c r="I23" s="264"/>
      <c r="J23" s="275">
        <f t="shared" si="0"/>
        <v>0</v>
      </c>
      <c r="K23" s="4"/>
      <c r="L23" s="4"/>
      <c r="M23" s="265" t="s">
        <v>127</v>
      </c>
      <c r="N23" s="263"/>
      <c r="O23" s="263"/>
      <c r="P23" s="263"/>
      <c r="Q23" s="263"/>
      <c r="R23" s="263"/>
      <c r="S23" s="264"/>
      <c r="T23" s="275">
        <f t="shared" si="1"/>
        <v>0</v>
      </c>
      <c r="U23" s="4"/>
      <c r="V23" s="88"/>
      <c r="W23" s="93"/>
    </row>
    <row r="24" spans="2:23" ht="15" customHeight="1">
      <c r="B24" s="4"/>
      <c r="C24" s="265" t="s">
        <v>128</v>
      </c>
      <c r="D24" s="263"/>
      <c r="E24" s="263"/>
      <c r="F24" s="263"/>
      <c r="G24" s="263"/>
      <c r="H24" s="263"/>
      <c r="I24" s="264"/>
      <c r="J24" s="275">
        <f t="shared" si="0"/>
        <v>0</v>
      </c>
      <c r="K24" s="4"/>
      <c r="L24" s="4"/>
      <c r="M24" s="265" t="s">
        <v>128</v>
      </c>
      <c r="N24" s="263"/>
      <c r="O24" s="263"/>
      <c r="P24" s="263"/>
      <c r="Q24" s="263"/>
      <c r="R24" s="263"/>
      <c r="S24" s="264"/>
      <c r="T24" s="275">
        <f t="shared" si="1"/>
        <v>0</v>
      </c>
      <c r="U24" s="4"/>
      <c r="V24" s="88"/>
      <c r="W24" s="94"/>
    </row>
    <row r="25" spans="2:23" ht="15" customHeight="1">
      <c r="B25" s="4"/>
      <c r="C25" s="265" t="s">
        <v>129</v>
      </c>
      <c r="D25" s="263"/>
      <c r="E25" s="263"/>
      <c r="F25" s="263"/>
      <c r="G25" s="263"/>
      <c r="H25" s="263"/>
      <c r="I25" s="264"/>
      <c r="J25" s="275">
        <f t="shared" si="0"/>
        <v>0</v>
      </c>
      <c r="K25" s="4"/>
      <c r="L25" s="4"/>
      <c r="M25" s="265" t="s">
        <v>129</v>
      </c>
      <c r="N25" s="263"/>
      <c r="O25" s="263"/>
      <c r="P25" s="263"/>
      <c r="Q25" s="263"/>
      <c r="R25" s="263"/>
      <c r="S25" s="264"/>
      <c r="T25" s="275">
        <f t="shared" si="1"/>
        <v>0</v>
      </c>
      <c r="U25" s="4"/>
      <c r="V25" s="88"/>
      <c r="W25" s="95"/>
    </row>
    <row r="26" spans="2:23" ht="15" customHeight="1">
      <c r="B26" s="4"/>
      <c r="C26" s="266" t="s">
        <v>130</v>
      </c>
      <c r="D26" s="267"/>
      <c r="E26" s="267"/>
      <c r="F26" s="267"/>
      <c r="G26" s="267"/>
      <c r="H26" s="267"/>
      <c r="I26" s="268"/>
      <c r="J26" s="276">
        <f>SUM(D26:I26)</f>
        <v>0</v>
      </c>
      <c r="K26" s="4"/>
      <c r="L26" s="4"/>
      <c r="M26" s="266" t="s">
        <v>130</v>
      </c>
      <c r="N26" s="267"/>
      <c r="O26" s="267"/>
      <c r="P26" s="267"/>
      <c r="Q26" s="267"/>
      <c r="R26" s="267"/>
      <c r="S26" s="268"/>
      <c r="T26" s="276">
        <f>SUM(N26:S26)</f>
        <v>0</v>
      </c>
      <c r="U26" s="4"/>
      <c r="V26" s="88"/>
      <c r="W26" s="96"/>
    </row>
    <row r="27" spans="2:23" ht="15" customHeight="1">
      <c r="B27" s="4"/>
      <c r="C27" s="280" t="s">
        <v>125</v>
      </c>
      <c r="D27" s="281">
        <f>SUM(D16:D26)</f>
        <v>0</v>
      </c>
      <c r="E27" s="281">
        <f t="shared" ref="E27:I27" si="2">SUM(E16:E26)</f>
        <v>0</v>
      </c>
      <c r="F27" s="281">
        <f t="shared" si="2"/>
        <v>0</v>
      </c>
      <c r="G27" s="281">
        <f t="shared" si="2"/>
        <v>0</v>
      </c>
      <c r="H27" s="281">
        <f t="shared" si="2"/>
        <v>0</v>
      </c>
      <c r="I27" s="282">
        <f t="shared" si="2"/>
        <v>0</v>
      </c>
      <c r="J27" s="283">
        <f>SUM(J16:J26)</f>
        <v>0</v>
      </c>
      <c r="K27" s="4"/>
      <c r="L27" s="4"/>
      <c r="M27" s="280" t="s">
        <v>125</v>
      </c>
      <c r="N27" s="281">
        <f>SUM(N16:N26)</f>
        <v>0</v>
      </c>
      <c r="O27" s="281">
        <f t="shared" ref="O27:S27" si="3">SUM(O16:O26)</f>
        <v>0</v>
      </c>
      <c r="P27" s="281">
        <f t="shared" si="3"/>
        <v>0</v>
      </c>
      <c r="Q27" s="281">
        <f t="shared" si="3"/>
        <v>0</v>
      </c>
      <c r="R27" s="281">
        <f t="shared" si="3"/>
        <v>0</v>
      </c>
      <c r="S27" s="282">
        <f t="shared" si="3"/>
        <v>0</v>
      </c>
      <c r="T27" s="283">
        <f>SUM(T16:T26)</f>
        <v>0</v>
      </c>
      <c r="U27" s="4"/>
      <c r="V27" s="88"/>
      <c r="W27" s="96"/>
    </row>
    <row r="28" spans="2:23" ht="15" customHeight="1">
      <c r="B28" s="4"/>
      <c r="C28" s="256"/>
      <c r="D28" s="4"/>
      <c r="E28" s="4"/>
      <c r="F28" s="4"/>
      <c r="G28" s="4"/>
      <c r="H28" s="4"/>
      <c r="I28" s="4"/>
      <c r="J28" s="4"/>
      <c r="K28" s="4"/>
      <c r="L28" s="4"/>
      <c r="M28" s="256"/>
      <c r="N28" s="4"/>
      <c r="O28" s="4"/>
      <c r="P28" s="4"/>
      <c r="Q28" s="4"/>
      <c r="R28" s="4"/>
      <c r="S28" s="4"/>
      <c r="T28" s="4"/>
      <c r="U28" s="4"/>
      <c r="V28" s="88"/>
      <c r="W28" s="96"/>
    </row>
    <row r="29" spans="2:23" ht="15" customHeight="1">
      <c r="B29" s="4"/>
      <c r="C29" s="269" t="s">
        <v>160</v>
      </c>
      <c r="D29" s="260" t="s">
        <v>120</v>
      </c>
      <c r="E29" s="260" t="s">
        <v>119</v>
      </c>
      <c r="F29" s="260" t="s">
        <v>121</v>
      </c>
      <c r="G29" s="260" t="s">
        <v>122</v>
      </c>
      <c r="H29" s="260" t="s">
        <v>123</v>
      </c>
      <c r="I29" s="261" t="s">
        <v>124</v>
      </c>
      <c r="J29" s="277" t="s">
        <v>125</v>
      </c>
      <c r="K29" s="4"/>
      <c r="L29" s="4"/>
      <c r="M29" s="269" t="s">
        <v>160</v>
      </c>
      <c r="N29" s="260" t="s">
        <v>120</v>
      </c>
      <c r="O29" s="260" t="s">
        <v>119</v>
      </c>
      <c r="P29" s="260" t="s">
        <v>121</v>
      </c>
      <c r="Q29" s="260" t="s">
        <v>122</v>
      </c>
      <c r="R29" s="260" t="s">
        <v>123</v>
      </c>
      <c r="S29" s="261" t="s">
        <v>124</v>
      </c>
      <c r="T29" s="277" t="s">
        <v>125</v>
      </c>
      <c r="U29" s="4"/>
      <c r="V29" s="88"/>
      <c r="W29" s="97"/>
    </row>
    <row r="30" spans="2:23" ht="15" customHeight="1">
      <c r="B30" s="4"/>
      <c r="C30" s="262" t="s">
        <v>113</v>
      </c>
      <c r="D30" s="263"/>
      <c r="E30" s="263"/>
      <c r="F30" s="263"/>
      <c r="G30" s="263"/>
      <c r="H30" s="263"/>
      <c r="I30" s="264"/>
      <c r="J30" s="275">
        <f>SUM(D30:I30)</f>
        <v>0</v>
      </c>
      <c r="K30" s="4"/>
      <c r="L30" s="4"/>
      <c r="M30" s="262" t="s">
        <v>113</v>
      </c>
      <c r="N30" s="263"/>
      <c r="O30" s="263"/>
      <c r="P30" s="263"/>
      <c r="Q30" s="263"/>
      <c r="R30" s="263"/>
      <c r="S30" s="264"/>
      <c r="T30" s="275">
        <f>SUM(N30:S30)</f>
        <v>0</v>
      </c>
      <c r="U30" s="4"/>
      <c r="V30" s="88"/>
      <c r="W30" s="97"/>
    </row>
    <row r="31" spans="2:23" ht="15" customHeight="1">
      <c r="B31" s="4"/>
      <c r="C31" s="262" t="s">
        <v>114</v>
      </c>
      <c r="D31" s="263"/>
      <c r="E31" s="263"/>
      <c r="F31" s="263"/>
      <c r="G31" s="263"/>
      <c r="H31" s="263"/>
      <c r="I31" s="264"/>
      <c r="J31" s="275">
        <f t="shared" ref="J31:J39" si="4">SUM(D31:I31)</f>
        <v>0</v>
      </c>
      <c r="K31" s="270"/>
      <c r="L31" s="4"/>
      <c r="M31" s="262" t="s">
        <v>114</v>
      </c>
      <c r="N31" s="263"/>
      <c r="O31" s="263"/>
      <c r="P31" s="263"/>
      <c r="Q31" s="263"/>
      <c r="R31" s="263"/>
      <c r="S31" s="264"/>
      <c r="T31" s="275">
        <f t="shared" ref="T31:T39" si="5">SUM(N31:S31)</f>
        <v>0</v>
      </c>
      <c r="U31" s="270"/>
      <c r="V31" s="88"/>
      <c r="W31" s="98"/>
    </row>
    <row r="32" spans="2:23" ht="15" customHeight="1">
      <c r="B32" s="4"/>
      <c r="C32" s="262" t="s">
        <v>115</v>
      </c>
      <c r="D32" s="263"/>
      <c r="E32" s="263"/>
      <c r="F32" s="263"/>
      <c r="G32" s="263"/>
      <c r="H32" s="263"/>
      <c r="I32" s="264"/>
      <c r="J32" s="275">
        <f t="shared" si="4"/>
        <v>0</v>
      </c>
      <c r="K32" s="271"/>
      <c r="L32" s="4"/>
      <c r="M32" s="262" t="s">
        <v>115</v>
      </c>
      <c r="N32" s="263"/>
      <c r="O32" s="263"/>
      <c r="P32" s="263"/>
      <c r="Q32" s="263"/>
      <c r="R32" s="263"/>
      <c r="S32" s="264"/>
      <c r="T32" s="275">
        <f t="shared" si="5"/>
        <v>0</v>
      </c>
      <c r="U32" s="271"/>
      <c r="V32" s="88"/>
    </row>
    <row r="33" spans="2:22" ht="15" customHeight="1">
      <c r="B33" s="4"/>
      <c r="C33" s="262" t="s">
        <v>116</v>
      </c>
      <c r="D33" s="263"/>
      <c r="E33" s="263"/>
      <c r="F33" s="263"/>
      <c r="G33" s="263"/>
      <c r="H33" s="263"/>
      <c r="I33" s="264"/>
      <c r="J33" s="275">
        <f t="shared" si="4"/>
        <v>0</v>
      </c>
      <c r="K33" s="271"/>
      <c r="L33" s="4"/>
      <c r="M33" s="262" t="s">
        <v>116</v>
      </c>
      <c r="N33" s="263"/>
      <c r="O33" s="263"/>
      <c r="P33" s="263"/>
      <c r="Q33" s="263"/>
      <c r="R33" s="263"/>
      <c r="S33" s="264"/>
      <c r="T33" s="275">
        <f t="shared" si="5"/>
        <v>0</v>
      </c>
      <c r="U33" s="271"/>
      <c r="V33" s="88"/>
    </row>
    <row r="34" spans="2:22" ht="15" customHeight="1">
      <c r="B34" s="4"/>
      <c r="C34" s="262" t="s">
        <v>117</v>
      </c>
      <c r="D34" s="263"/>
      <c r="E34" s="263"/>
      <c r="F34" s="263"/>
      <c r="G34" s="263"/>
      <c r="H34" s="263"/>
      <c r="I34" s="264"/>
      <c r="J34" s="275">
        <f t="shared" si="4"/>
        <v>0</v>
      </c>
      <c r="K34" s="271"/>
      <c r="L34" s="4"/>
      <c r="M34" s="262" t="s">
        <v>117</v>
      </c>
      <c r="N34" s="263"/>
      <c r="O34" s="263"/>
      <c r="P34" s="263"/>
      <c r="Q34" s="263"/>
      <c r="R34" s="263"/>
      <c r="S34" s="264"/>
      <c r="T34" s="275">
        <f t="shared" si="5"/>
        <v>0</v>
      </c>
      <c r="U34" s="271"/>
      <c r="V34" s="88"/>
    </row>
    <row r="35" spans="2:22" ht="15" customHeight="1">
      <c r="B35" s="4"/>
      <c r="C35" s="262" t="s">
        <v>118</v>
      </c>
      <c r="D35" s="263"/>
      <c r="E35" s="263"/>
      <c r="F35" s="263"/>
      <c r="G35" s="263"/>
      <c r="H35" s="263"/>
      <c r="I35" s="264"/>
      <c r="J35" s="275">
        <f t="shared" si="4"/>
        <v>0</v>
      </c>
      <c r="K35" s="271"/>
      <c r="L35" s="4"/>
      <c r="M35" s="262" t="s">
        <v>118</v>
      </c>
      <c r="N35" s="263"/>
      <c r="O35" s="263"/>
      <c r="P35" s="263"/>
      <c r="Q35" s="263"/>
      <c r="R35" s="263"/>
      <c r="S35" s="264"/>
      <c r="T35" s="275">
        <f t="shared" si="5"/>
        <v>0</v>
      </c>
      <c r="U35" s="271"/>
      <c r="V35" s="88"/>
    </row>
    <row r="36" spans="2:22" ht="15" customHeight="1">
      <c r="B36" s="4"/>
      <c r="C36" s="265" t="s">
        <v>126</v>
      </c>
      <c r="D36" s="263"/>
      <c r="E36" s="263"/>
      <c r="F36" s="263"/>
      <c r="G36" s="263"/>
      <c r="H36" s="263"/>
      <c r="I36" s="264"/>
      <c r="J36" s="275">
        <f t="shared" si="4"/>
        <v>0</v>
      </c>
      <c r="K36" s="271"/>
      <c r="L36" s="4"/>
      <c r="M36" s="265" t="s">
        <v>126</v>
      </c>
      <c r="N36" s="263"/>
      <c r="O36" s="263"/>
      <c r="P36" s="263"/>
      <c r="Q36" s="263"/>
      <c r="R36" s="263"/>
      <c r="S36" s="264"/>
      <c r="T36" s="275">
        <f t="shared" si="5"/>
        <v>0</v>
      </c>
      <c r="U36" s="271"/>
      <c r="V36" s="88"/>
    </row>
    <row r="37" spans="2:22" ht="15" customHeight="1">
      <c r="B37" s="4"/>
      <c r="C37" s="265" t="s">
        <v>127</v>
      </c>
      <c r="D37" s="263"/>
      <c r="E37" s="263"/>
      <c r="F37" s="263"/>
      <c r="G37" s="263"/>
      <c r="H37" s="263"/>
      <c r="I37" s="264"/>
      <c r="J37" s="275">
        <f t="shared" si="4"/>
        <v>0</v>
      </c>
      <c r="K37" s="271"/>
      <c r="L37" s="4"/>
      <c r="M37" s="265" t="s">
        <v>127</v>
      </c>
      <c r="N37" s="263"/>
      <c r="O37" s="263"/>
      <c r="P37" s="263"/>
      <c r="Q37" s="263"/>
      <c r="R37" s="263"/>
      <c r="S37" s="264"/>
      <c r="T37" s="275">
        <f t="shared" si="5"/>
        <v>0</v>
      </c>
      <c r="U37" s="271"/>
    </row>
    <row r="38" spans="2:22" ht="15" customHeight="1">
      <c r="B38" s="4"/>
      <c r="C38" s="265" t="s">
        <v>128</v>
      </c>
      <c r="D38" s="263"/>
      <c r="E38" s="263"/>
      <c r="F38" s="263"/>
      <c r="G38" s="263"/>
      <c r="H38" s="263"/>
      <c r="I38" s="264"/>
      <c r="J38" s="275">
        <f t="shared" si="4"/>
        <v>0</v>
      </c>
      <c r="K38" s="4"/>
      <c r="L38" s="4"/>
      <c r="M38" s="265" t="s">
        <v>128</v>
      </c>
      <c r="N38" s="263"/>
      <c r="O38" s="263"/>
      <c r="P38" s="263"/>
      <c r="Q38" s="263"/>
      <c r="R38" s="263"/>
      <c r="S38" s="264"/>
      <c r="T38" s="275">
        <f t="shared" si="5"/>
        <v>0</v>
      </c>
      <c r="U38" s="4"/>
    </row>
    <row r="39" spans="2:22" ht="15" customHeight="1">
      <c r="B39" s="4"/>
      <c r="C39" s="265" t="s">
        <v>129</v>
      </c>
      <c r="D39" s="263"/>
      <c r="E39" s="263"/>
      <c r="F39" s="263"/>
      <c r="G39" s="263"/>
      <c r="H39" s="263"/>
      <c r="I39" s="264"/>
      <c r="J39" s="275">
        <f t="shared" si="4"/>
        <v>0</v>
      </c>
      <c r="K39" s="270"/>
      <c r="L39" s="4"/>
      <c r="M39" s="265" t="s">
        <v>129</v>
      </c>
      <c r="N39" s="263"/>
      <c r="O39" s="263"/>
      <c r="P39" s="263"/>
      <c r="Q39" s="263"/>
      <c r="R39" s="263"/>
      <c r="S39" s="264"/>
      <c r="T39" s="275">
        <f t="shared" si="5"/>
        <v>0</v>
      </c>
      <c r="U39" s="270"/>
    </row>
    <row r="40" spans="2:22" ht="15" customHeight="1">
      <c r="B40" s="4"/>
      <c r="C40" s="266" t="s">
        <v>130</v>
      </c>
      <c r="D40" s="267"/>
      <c r="E40" s="267"/>
      <c r="F40" s="267"/>
      <c r="G40" s="267"/>
      <c r="H40" s="267"/>
      <c r="I40" s="268"/>
      <c r="J40" s="276">
        <f>SUM(D40:I40)</f>
        <v>0</v>
      </c>
      <c r="K40" s="271"/>
      <c r="L40" s="4"/>
      <c r="M40" s="266" t="s">
        <v>130</v>
      </c>
      <c r="N40" s="267"/>
      <c r="O40" s="267"/>
      <c r="P40" s="267"/>
      <c r="Q40" s="267"/>
      <c r="R40" s="267"/>
      <c r="S40" s="268"/>
      <c r="T40" s="276">
        <f>SUM(N40:S40)</f>
        <v>0</v>
      </c>
      <c r="U40" s="271"/>
    </row>
    <row r="41" spans="2:22" ht="15" customHeight="1">
      <c r="B41" s="4"/>
      <c r="C41" s="280" t="s">
        <v>125</v>
      </c>
      <c r="D41" s="281">
        <f>SUM(D30:D40)</f>
        <v>0</v>
      </c>
      <c r="E41" s="281">
        <f t="shared" ref="E41:I41" si="6">SUM(E30:E40)</f>
        <v>0</v>
      </c>
      <c r="F41" s="281">
        <f t="shared" si="6"/>
        <v>0</v>
      </c>
      <c r="G41" s="281">
        <f t="shared" si="6"/>
        <v>0</v>
      </c>
      <c r="H41" s="281">
        <f t="shared" si="6"/>
        <v>0</v>
      </c>
      <c r="I41" s="282">
        <f t="shared" si="6"/>
        <v>0</v>
      </c>
      <c r="J41" s="283">
        <f>SUM(J30:J40)</f>
        <v>0</v>
      </c>
      <c r="K41" s="271"/>
      <c r="L41" s="4"/>
      <c r="M41" s="280" t="s">
        <v>125</v>
      </c>
      <c r="N41" s="281">
        <f>SUM(N30:N40)</f>
        <v>0</v>
      </c>
      <c r="O41" s="281">
        <f t="shared" ref="O41:S41" si="7">SUM(O30:O40)</f>
        <v>0</v>
      </c>
      <c r="P41" s="281">
        <f t="shared" si="7"/>
        <v>0</v>
      </c>
      <c r="Q41" s="281">
        <f t="shared" si="7"/>
        <v>0</v>
      </c>
      <c r="R41" s="281">
        <f t="shared" si="7"/>
        <v>0</v>
      </c>
      <c r="S41" s="282">
        <f t="shared" si="7"/>
        <v>0</v>
      </c>
      <c r="T41" s="283">
        <f>SUM(T30:T40)</f>
        <v>0</v>
      </c>
      <c r="U41" s="271"/>
    </row>
    <row r="42" spans="2:22" ht="15" customHeight="1">
      <c r="B42" s="4"/>
      <c r="C42" s="272"/>
      <c r="D42" s="273"/>
      <c r="E42" s="274"/>
      <c r="F42" s="271"/>
      <c r="G42" s="271"/>
      <c r="H42" s="271"/>
      <c r="I42" s="271"/>
      <c r="J42" s="271"/>
      <c r="K42" s="271"/>
      <c r="L42" s="4"/>
      <c r="M42" s="272"/>
      <c r="N42" s="273"/>
      <c r="O42" s="274"/>
      <c r="P42" s="271"/>
      <c r="Q42" s="271"/>
      <c r="R42" s="271"/>
      <c r="S42" s="271"/>
      <c r="T42" s="271"/>
      <c r="U42" s="271"/>
    </row>
    <row r="43" spans="2:22" ht="15" customHeight="1">
      <c r="B43" s="4"/>
      <c r="C43" s="269" t="s">
        <v>125</v>
      </c>
      <c r="D43" s="260" t="s">
        <v>120</v>
      </c>
      <c r="E43" s="260" t="s">
        <v>119</v>
      </c>
      <c r="F43" s="260" t="s">
        <v>121</v>
      </c>
      <c r="G43" s="260" t="s">
        <v>122</v>
      </c>
      <c r="H43" s="260" t="s">
        <v>123</v>
      </c>
      <c r="I43" s="261" t="s">
        <v>124</v>
      </c>
      <c r="J43" s="277" t="s">
        <v>125</v>
      </c>
      <c r="K43" s="4"/>
      <c r="L43" s="4"/>
      <c r="M43" s="269" t="s">
        <v>125</v>
      </c>
      <c r="N43" s="260" t="s">
        <v>120</v>
      </c>
      <c r="O43" s="260" t="s">
        <v>119</v>
      </c>
      <c r="P43" s="260" t="s">
        <v>121</v>
      </c>
      <c r="Q43" s="260" t="s">
        <v>122</v>
      </c>
      <c r="R43" s="260" t="s">
        <v>123</v>
      </c>
      <c r="S43" s="261" t="s">
        <v>124</v>
      </c>
      <c r="T43" s="277" t="s">
        <v>125</v>
      </c>
      <c r="U43" s="4"/>
    </row>
    <row r="44" spans="2:22" ht="15" customHeight="1">
      <c r="B44" s="4"/>
      <c r="C44" s="262" t="s">
        <v>113</v>
      </c>
      <c r="D44" s="263">
        <f>D16+D30</f>
        <v>0</v>
      </c>
      <c r="E44" s="263">
        <f t="shared" ref="E44:I44" si="8">E16+E30</f>
        <v>0</v>
      </c>
      <c r="F44" s="263">
        <f t="shared" si="8"/>
        <v>0</v>
      </c>
      <c r="G44" s="263">
        <f t="shared" si="8"/>
        <v>0</v>
      </c>
      <c r="H44" s="263">
        <f t="shared" si="8"/>
        <v>0</v>
      </c>
      <c r="I44" s="264">
        <f t="shared" si="8"/>
        <v>0</v>
      </c>
      <c r="J44" s="275">
        <f>SUM(D44:I44)</f>
        <v>0</v>
      </c>
      <c r="K44" s="4"/>
      <c r="L44" s="4"/>
      <c r="M44" s="262" t="s">
        <v>113</v>
      </c>
      <c r="N44" s="263">
        <f>N16+N30</f>
        <v>0</v>
      </c>
      <c r="O44" s="263">
        <f t="shared" ref="O44:S44" si="9">O16+O30</f>
        <v>0</v>
      </c>
      <c r="P44" s="263">
        <f t="shared" si="9"/>
        <v>0</v>
      </c>
      <c r="Q44" s="263">
        <f t="shared" si="9"/>
        <v>0</v>
      </c>
      <c r="R44" s="263">
        <f t="shared" si="9"/>
        <v>0</v>
      </c>
      <c r="S44" s="264">
        <f t="shared" si="9"/>
        <v>0</v>
      </c>
      <c r="T44" s="275">
        <f>SUM(N44:S44)</f>
        <v>0</v>
      </c>
      <c r="U44" s="4"/>
    </row>
    <row r="45" spans="2:22" ht="15" customHeight="1">
      <c r="B45" s="4"/>
      <c r="C45" s="262" t="s">
        <v>114</v>
      </c>
      <c r="D45" s="263">
        <f t="shared" ref="D45:I54" si="10">D17+D31</f>
        <v>0</v>
      </c>
      <c r="E45" s="263">
        <f t="shared" si="10"/>
        <v>0</v>
      </c>
      <c r="F45" s="263">
        <f t="shared" si="10"/>
        <v>0</v>
      </c>
      <c r="G45" s="263">
        <f t="shared" si="10"/>
        <v>0</v>
      </c>
      <c r="H45" s="263">
        <f t="shared" si="10"/>
        <v>0</v>
      </c>
      <c r="I45" s="264">
        <f t="shared" si="10"/>
        <v>0</v>
      </c>
      <c r="J45" s="275">
        <f t="shared" ref="J45:J53" si="11">SUM(D45:I45)</f>
        <v>0</v>
      </c>
      <c r="K45" s="270"/>
      <c r="L45" s="4"/>
      <c r="M45" s="262" t="s">
        <v>114</v>
      </c>
      <c r="N45" s="263">
        <f t="shared" ref="N45:S54" si="12">N17+N31</f>
        <v>0</v>
      </c>
      <c r="O45" s="263">
        <f t="shared" si="12"/>
        <v>0</v>
      </c>
      <c r="P45" s="263">
        <f t="shared" si="12"/>
        <v>0</v>
      </c>
      <c r="Q45" s="263">
        <f t="shared" si="12"/>
        <v>0</v>
      </c>
      <c r="R45" s="263">
        <f t="shared" si="12"/>
        <v>0</v>
      </c>
      <c r="S45" s="264">
        <f t="shared" si="12"/>
        <v>0</v>
      </c>
      <c r="T45" s="275">
        <f t="shared" ref="T45:T53" si="13">SUM(N45:S45)</f>
        <v>0</v>
      </c>
      <c r="U45" s="270"/>
    </row>
    <row r="46" spans="2:22" ht="15" customHeight="1">
      <c r="B46" s="4"/>
      <c r="C46" s="262" t="s">
        <v>115</v>
      </c>
      <c r="D46" s="263">
        <f t="shared" si="10"/>
        <v>0</v>
      </c>
      <c r="E46" s="263">
        <f t="shared" si="10"/>
        <v>0</v>
      </c>
      <c r="F46" s="263">
        <f t="shared" si="10"/>
        <v>0</v>
      </c>
      <c r="G46" s="263">
        <f t="shared" si="10"/>
        <v>0</v>
      </c>
      <c r="H46" s="263">
        <f t="shared" si="10"/>
        <v>0</v>
      </c>
      <c r="I46" s="264">
        <f t="shared" si="10"/>
        <v>0</v>
      </c>
      <c r="J46" s="275">
        <f t="shared" si="11"/>
        <v>0</v>
      </c>
      <c r="K46" s="271"/>
      <c r="L46" s="4"/>
      <c r="M46" s="262" t="s">
        <v>115</v>
      </c>
      <c r="N46" s="263">
        <f t="shared" si="12"/>
        <v>0</v>
      </c>
      <c r="O46" s="263">
        <f t="shared" si="12"/>
        <v>0</v>
      </c>
      <c r="P46" s="263">
        <f t="shared" si="12"/>
        <v>0</v>
      </c>
      <c r="Q46" s="263">
        <f t="shared" si="12"/>
        <v>0</v>
      </c>
      <c r="R46" s="263">
        <f t="shared" si="12"/>
        <v>0</v>
      </c>
      <c r="S46" s="264">
        <f t="shared" si="12"/>
        <v>0</v>
      </c>
      <c r="T46" s="275">
        <f t="shared" si="13"/>
        <v>0</v>
      </c>
      <c r="U46" s="271"/>
    </row>
    <row r="47" spans="2:22" ht="15" customHeight="1">
      <c r="B47" s="4"/>
      <c r="C47" s="262" t="s">
        <v>116</v>
      </c>
      <c r="D47" s="263">
        <f t="shared" si="10"/>
        <v>0</v>
      </c>
      <c r="E47" s="263">
        <f t="shared" si="10"/>
        <v>0</v>
      </c>
      <c r="F47" s="263">
        <f t="shared" si="10"/>
        <v>0</v>
      </c>
      <c r="G47" s="263">
        <f t="shared" si="10"/>
        <v>0</v>
      </c>
      <c r="H47" s="263">
        <f t="shared" si="10"/>
        <v>0</v>
      </c>
      <c r="I47" s="264">
        <f t="shared" si="10"/>
        <v>0</v>
      </c>
      <c r="J47" s="275">
        <f t="shared" si="11"/>
        <v>0</v>
      </c>
      <c r="K47" s="271"/>
      <c r="L47" s="4"/>
      <c r="M47" s="262" t="s">
        <v>116</v>
      </c>
      <c r="N47" s="263">
        <f t="shared" si="12"/>
        <v>0</v>
      </c>
      <c r="O47" s="263">
        <f t="shared" si="12"/>
        <v>0</v>
      </c>
      <c r="P47" s="263">
        <f t="shared" si="12"/>
        <v>0</v>
      </c>
      <c r="Q47" s="263">
        <f t="shared" si="12"/>
        <v>0</v>
      </c>
      <c r="R47" s="263">
        <f t="shared" si="12"/>
        <v>0</v>
      </c>
      <c r="S47" s="264">
        <f t="shared" si="12"/>
        <v>0</v>
      </c>
      <c r="T47" s="275">
        <f t="shared" si="13"/>
        <v>0</v>
      </c>
      <c r="U47" s="271"/>
    </row>
    <row r="48" spans="2:22" ht="15" customHeight="1">
      <c r="B48" s="4"/>
      <c r="C48" s="262" t="s">
        <v>117</v>
      </c>
      <c r="D48" s="263">
        <f t="shared" si="10"/>
        <v>0</v>
      </c>
      <c r="E48" s="263">
        <f t="shared" si="10"/>
        <v>0</v>
      </c>
      <c r="F48" s="263">
        <f t="shared" si="10"/>
        <v>0</v>
      </c>
      <c r="G48" s="263">
        <f t="shared" si="10"/>
        <v>0</v>
      </c>
      <c r="H48" s="263">
        <f t="shared" si="10"/>
        <v>0</v>
      </c>
      <c r="I48" s="264">
        <f t="shared" si="10"/>
        <v>0</v>
      </c>
      <c r="J48" s="275">
        <f t="shared" si="11"/>
        <v>0</v>
      </c>
      <c r="K48" s="271"/>
      <c r="L48" s="4"/>
      <c r="M48" s="262" t="s">
        <v>117</v>
      </c>
      <c r="N48" s="263">
        <f t="shared" si="12"/>
        <v>0</v>
      </c>
      <c r="O48" s="263">
        <f t="shared" si="12"/>
        <v>0</v>
      </c>
      <c r="P48" s="263">
        <f t="shared" si="12"/>
        <v>0</v>
      </c>
      <c r="Q48" s="263">
        <f t="shared" si="12"/>
        <v>0</v>
      </c>
      <c r="R48" s="263">
        <f t="shared" si="12"/>
        <v>0</v>
      </c>
      <c r="S48" s="264">
        <f t="shared" si="12"/>
        <v>0</v>
      </c>
      <c r="T48" s="275">
        <f t="shared" si="13"/>
        <v>0</v>
      </c>
      <c r="U48" s="271"/>
    </row>
    <row r="49" spans="2:21" ht="15" customHeight="1">
      <c r="B49" s="4"/>
      <c r="C49" s="262" t="s">
        <v>118</v>
      </c>
      <c r="D49" s="263">
        <f t="shared" si="10"/>
        <v>0</v>
      </c>
      <c r="E49" s="263">
        <f t="shared" si="10"/>
        <v>0</v>
      </c>
      <c r="F49" s="263">
        <f t="shared" si="10"/>
        <v>0</v>
      </c>
      <c r="G49" s="263">
        <f t="shared" si="10"/>
        <v>0</v>
      </c>
      <c r="H49" s="263">
        <f t="shared" si="10"/>
        <v>0</v>
      </c>
      <c r="I49" s="264">
        <f t="shared" si="10"/>
        <v>0</v>
      </c>
      <c r="J49" s="275">
        <f t="shared" si="11"/>
        <v>0</v>
      </c>
      <c r="K49" s="271"/>
      <c r="L49" s="4"/>
      <c r="M49" s="262" t="s">
        <v>118</v>
      </c>
      <c r="N49" s="263">
        <f t="shared" si="12"/>
        <v>0</v>
      </c>
      <c r="O49" s="263">
        <f t="shared" si="12"/>
        <v>0</v>
      </c>
      <c r="P49" s="263">
        <f t="shared" si="12"/>
        <v>0</v>
      </c>
      <c r="Q49" s="263">
        <f t="shared" si="12"/>
        <v>0</v>
      </c>
      <c r="R49" s="263">
        <f t="shared" si="12"/>
        <v>0</v>
      </c>
      <c r="S49" s="264">
        <f t="shared" si="12"/>
        <v>0</v>
      </c>
      <c r="T49" s="275">
        <f t="shared" si="13"/>
        <v>0</v>
      </c>
      <c r="U49" s="271"/>
    </row>
    <row r="50" spans="2:21" ht="15" customHeight="1">
      <c r="B50" s="4"/>
      <c r="C50" s="265" t="s">
        <v>126</v>
      </c>
      <c r="D50" s="263">
        <f t="shared" si="10"/>
        <v>0</v>
      </c>
      <c r="E50" s="263">
        <f t="shared" si="10"/>
        <v>0</v>
      </c>
      <c r="F50" s="263">
        <f t="shared" si="10"/>
        <v>0</v>
      </c>
      <c r="G50" s="263">
        <f t="shared" si="10"/>
        <v>0</v>
      </c>
      <c r="H50" s="263">
        <f t="shared" si="10"/>
        <v>0</v>
      </c>
      <c r="I50" s="264">
        <f t="shared" si="10"/>
        <v>0</v>
      </c>
      <c r="J50" s="275">
        <f t="shared" si="11"/>
        <v>0</v>
      </c>
      <c r="K50" s="271"/>
      <c r="L50" s="4"/>
      <c r="M50" s="265" t="s">
        <v>126</v>
      </c>
      <c r="N50" s="263">
        <f t="shared" si="12"/>
        <v>0</v>
      </c>
      <c r="O50" s="263">
        <f t="shared" si="12"/>
        <v>0</v>
      </c>
      <c r="P50" s="263">
        <f t="shared" si="12"/>
        <v>0</v>
      </c>
      <c r="Q50" s="263">
        <f t="shared" si="12"/>
        <v>0</v>
      </c>
      <c r="R50" s="263">
        <f t="shared" si="12"/>
        <v>0</v>
      </c>
      <c r="S50" s="264">
        <f t="shared" si="12"/>
        <v>0</v>
      </c>
      <c r="T50" s="275">
        <f t="shared" si="13"/>
        <v>0</v>
      </c>
      <c r="U50" s="271"/>
    </row>
    <row r="51" spans="2:21" ht="15" customHeight="1">
      <c r="B51" s="4"/>
      <c r="C51" s="265" t="s">
        <v>127</v>
      </c>
      <c r="D51" s="263">
        <f t="shared" si="10"/>
        <v>0</v>
      </c>
      <c r="E51" s="263">
        <f t="shared" si="10"/>
        <v>0</v>
      </c>
      <c r="F51" s="263">
        <f t="shared" si="10"/>
        <v>0</v>
      </c>
      <c r="G51" s="263">
        <f t="shared" si="10"/>
        <v>0</v>
      </c>
      <c r="H51" s="263">
        <f t="shared" si="10"/>
        <v>0</v>
      </c>
      <c r="I51" s="264">
        <f t="shared" si="10"/>
        <v>0</v>
      </c>
      <c r="J51" s="275">
        <f t="shared" si="11"/>
        <v>0</v>
      </c>
      <c r="K51" s="271"/>
      <c r="L51" s="4"/>
      <c r="M51" s="265" t="s">
        <v>127</v>
      </c>
      <c r="N51" s="263">
        <f t="shared" si="12"/>
        <v>0</v>
      </c>
      <c r="O51" s="263">
        <f t="shared" si="12"/>
        <v>0</v>
      </c>
      <c r="P51" s="263">
        <f t="shared" si="12"/>
        <v>0</v>
      </c>
      <c r="Q51" s="263">
        <f t="shared" si="12"/>
        <v>0</v>
      </c>
      <c r="R51" s="263">
        <f t="shared" si="12"/>
        <v>0</v>
      </c>
      <c r="S51" s="264">
        <f t="shared" si="12"/>
        <v>0</v>
      </c>
      <c r="T51" s="275">
        <f t="shared" si="13"/>
        <v>0</v>
      </c>
      <c r="U51" s="271"/>
    </row>
    <row r="52" spans="2:21" ht="15" customHeight="1">
      <c r="B52" s="4"/>
      <c r="C52" s="265" t="s">
        <v>128</v>
      </c>
      <c r="D52" s="263">
        <f t="shared" si="10"/>
        <v>0</v>
      </c>
      <c r="E52" s="263">
        <f t="shared" si="10"/>
        <v>0</v>
      </c>
      <c r="F52" s="263">
        <f t="shared" si="10"/>
        <v>0</v>
      </c>
      <c r="G52" s="263">
        <f t="shared" si="10"/>
        <v>0</v>
      </c>
      <c r="H52" s="263">
        <f t="shared" si="10"/>
        <v>0</v>
      </c>
      <c r="I52" s="264">
        <f t="shared" si="10"/>
        <v>0</v>
      </c>
      <c r="J52" s="275">
        <f t="shared" si="11"/>
        <v>0</v>
      </c>
      <c r="K52" s="4"/>
      <c r="L52" s="4"/>
      <c r="M52" s="265" t="s">
        <v>128</v>
      </c>
      <c r="N52" s="263">
        <f t="shared" si="12"/>
        <v>0</v>
      </c>
      <c r="O52" s="263">
        <f t="shared" si="12"/>
        <v>0</v>
      </c>
      <c r="P52" s="263">
        <f t="shared" si="12"/>
        <v>0</v>
      </c>
      <c r="Q52" s="263">
        <f t="shared" si="12"/>
        <v>0</v>
      </c>
      <c r="R52" s="263">
        <f t="shared" si="12"/>
        <v>0</v>
      </c>
      <c r="S52" s="264">
        <f t="shared" si="12"/>
        <v>0</v>
      </c>
      <c r="T52" s="275">
        <f t="shared" si="13"/>
        <v>0</v>
      </c>
      <c r="U52" s="4"/>
    </row>
    <row r="53" spans="2:21" ht="15" customHeight="1">
      <c r="B53" s="4"/>
      <c r="C53" s="265" t="s">
        <v>129</v>
      </c>
      <c r="D53" s="263">
        <f t="shared" si="10"/>
        <v>0</v>
      </c>
      <c r="E53" s="263">
        <f t="shared" si="10"/>
        <v>0</v>
      </c>
      <c r="F53" s="263">
        <f t="shared" si="10"/>
        <v>0</v>
      </c>
      <c r="G53" s="263">
        <f t="shared" si="10"/>
        <v>0</v>
      </c>
      <c r="H53" s="263">
        <f t="shared" si="10"/>
        <v>0</v>
      </c>
      <c r="I53" s="264">
        <f t="shared" si="10"/>
        <v>0</v>
      </c>
      <c r="J53" s="275">
        <f t="shared" si="11"/>
        <v>0</v>
      </c>
      <c r="K53" s="270"/>
      <c r="L53" s="4"/>
      <c r="M53" s="265" t="s">
        <v>129</v>
      </c>
      <c r="N53" s="263">
        <f t="shared" si="12"/>
        <v>0</v>
      </c>
      <c r="O53" s="263">
        <f t="shared" si="12"/>
        <v>0</v>
      </c>
      <c r="P53" s="263">
        <f t="shared" si="12"/>
        <v>0</v>
      </c>
      <c r="Q53" s="263">
        <f t="shared" si="12"/>
        <v>0</v>
      </c>
      <c r="R53" s="263">
        <f t="shared" si="12"/>
        <v>0</v>
      </c>
      <c r="S53" s="264">
        <f t="shared" si="12"/>
        <v>0</v>
      </c>
      <c r="T53" s="275">
        <f t="shared" si="13"/>
        <v>0</v>
      </c>
      <c r="U53" s="270"/>
    </row>
    <row r="54" spans="2:21" ht="15" customHeight="1">
      <c r="B54" s="4"/>
      <c r="C54" s="266" t="s">
        <v>130</v>
      </c>
      <c r="D54" s="267">
        <f t="shared" si="10"/>
        <v>0</v>
      </c>
      <c r="E54" s="267">
        <f t="shared" si="10"/>
        <v>0</v>
      </c>
      <c r="F54" s="267">
        <f t="shared" si="10"/>
        <v>0</v>
      </c>
      <c r="G54" s="267">
        <f t="shared" si="10"/>
        <v>0</v>
      </c>
      <c r="H54" s="267">
        <f t="shared" si="10"/>
        <v>0</v>
      </c>
      <c r="I54" s="268">
        <f t="shared" si="10"/>
        <v>0</v>
      </c>
      <c r="J54" s="276">
        <f>SUM(D54:I54)</f>
        <v>0</v>
      </c>
      <c r="K54" s="271"/>
      <c r="L54" s="4"/>
      <c r="M54" s="266" t="s">
        <v>130</v>
      </c>
      <c r="N54" s="267">
        <f t="shared" si="12"/>
        <v>0</v>
      </c>
      <c r="O54" s="267">
        <f t="shared" si="12"/>
        <v>0</v>
      </c>
      <c r="P54" s="267">
        <f t="shared" si="12"/>
        <v>0</v>
      </c>
      <c r="Q54" s="267">
        <f t="shared" si="12"/>
        <v>0</v>
      </c>
      <c r="R54" s="267">
        <f t="shared" si="12"/>
        <v>0</v>
      </c>
      <c r="S54" s="268">
        <f t="shared" si="12"/>
        <v>0</v>
      </c>
      <c r="T54" s="276">
        <f>SUM(N54:S54)</f>
        <v>0</v>
      </c>
      <c r="U54" s="271"/>
    </row>
    <row r="55" spans="2:21" ht="15" customHeight="1">
      <c r="B55" s="4"/>
      <c r="C55" s="280" t="s">
        <v>125</v>
      </c>
      <c r="D55" s="281">
        <f>SUM(D44:D54)</f>
        <v>0</v>
      </c>
      <c r="E55" s="281">
        <f t="shared" ref="E55:I55" si="14">SUM(E44:E54)</f>
        <v>0</v>
      </c>
      <c r="F55" s="281">
        <f t="shared" si="14"/>
        <v>0</v>
      </c>
      <c r="G55" s="281">
        <f t="shared" si="14"/>
        <v>0</v>
      </c>
      <c r="H55" s="281">
        <f t="shared" si="14"/>
        <v>0</v>
      </c>
      <c r="I55" s="282">
        <f t="shared" si="14"/>
        <v>0</v>
      </c>
      <c r="J55" s="283">
        <f>SUM(J44:J54)</f>
        <v>0</v>
      </c>
      <c r="K55" s="271"/>
      <c r="L55" s="4"/>
      <c r="M55" s="280" t="s">
        <v>125</v>
      </c>
      <c r="N55" s="281">
        <f>SUM(N44:N54)</f>
        <v>0</v>
      </c>
      <c r="O55" s="281">
        <f t="shared" ref="O55:S55" si="15">SUM(O44:O54)</f>
        <v>0</v>
      </c>
      <c r="P55" s="281">
        <f t="shared" si="15"/>
        <v>0</v>
      </c>
      <c r="Q55" s="281">
        <f t="shared" si="15"/>
        <v>0</v>
      </c>
      <c r="R55" s="281">
        <f t="shared" si="15"/>
        <v>0</v>
      </c>
      <c r="S55" s="282">
        <f t="shared" si="15"/>
        <v>0</v>
      </c>
      <c r="T55" s="283">
        <f>SUM(T44:T54)</f>
        <v>0</v>
      </c>
      <c r="U55" s="271"/>
    </row>
    <row r="58" spans="2:21" ht="15" customHeight="1">
      <c r="D58" s="91"/>
      <c r="E58" s="91"/>
      <c r="F58" s="91"/>
      <c r="G58" s="91"/>
      <c r="H58" s="91"/>
      <c r="I58" s="91"/>
      <c r="J58" s="91"/>
      <c r="K58" s="91"/>
      <c r="N58" s="91"/>
      <c r="O58" s="91"/>
      <c r="P58" s="91"/>
      <c r="Q58" s="91"/>
      <c r="R58" s="91"/>
      <c r="S58" s="91"/>
      <c r="T58" s="91"/>
      <c r="U58" s="91"/>
    </row>
    <row r="61" spans="2:21" ht="15" customHeight="1">
      <c r="C61" s="109"/>
      <c r="M61" s="109"/>
    </row>
    <row r="67" spans="3:21" ht="15" customHeight="1">
      <c r="D67" s="91"/>
      <c r="E67" s="91"/>
      <c r="F67" s="91"/>
      <c r="G67" s="91"/>
      <c r="H67" s="91"/>
      <c r="I67" s="91"/>
      <c r="J67" s="91"/>
      <c r="K67" s="91"/>
      <c r="N67" s="91"/>
      <c r="O67" s="91"/>
      <c r="P67" s="91"/>
      <c r="Q67" s="91"/>
      <c r="R67" s="91"/>
      <c r="S67" s="91"/>
      <c r="T67" s="91"/>
      <c r="U67" s="91"/>
    </row>
    <row r="70" spans="3:21" ht="15" customHeight="1">
      <c r="C70" s="109"/>
      <c r="M70" s="109"/>
    </row>
    <row r="84" spans="4:21" ht="15" customHeight="1">
      <c r="F84" s="110"/>
      <c r="G84" s="109"/>
      <c r="H84" s="81"/>
      <c r="I84" s="81"/>
      <c r="J84" s="81"/>
      <c r="K84" s="81"/>
      <c r="P84" s="110"/>
      <c r="Q84" s="109"/>
      <c r="R84" s="81"/>
      <c r="S84" s="81"/>
      <c r="T84" s="81"/>
      <c r="U84" s="81"/>
    </row>
    <row r="85" spans="4:21" ht="15" customHeight="1">
      <c r="D85" s="111"/>
      <c r="E85" s="111"/>
      <c r="F85" s="110"/>
      <c r="G85" s="94"/>
      <c r="H85" s="94"/>
      <c r="I85" s="94"/>
      <c r="J85" s="94"/>
      <c r="K85" s="94"/>
      <c r="N85" s="111"/>
      <c r="O85" s="111"/>
      <c r="P85" s="110"/>
      <c r="Q85" s="94"/>
      <c r="R85" s="94"/>
      <c r="S85" s="94"/>
      <c r="T85" s="94"/>
      <c r="U85" s="94"/>
    </row>
    <row r="86" spans="4:21" ht="15" customHeight="1">
      <c r="D86" s="112"/>
      <c r="E86" s="112"/>
      <c r="F86" s="113"/>
      <c r="G86" s="113"/>
      <c r="H86" s="113"/>
      <c r="I86" s="113"/>
      <c r="J86" s="113"/>
      <c r="K86" s="113"/>
      <c r="N86" s="112"/>
      <c r="O86" s="112"/>
      <c r="P86" s="113"/>
      <c r="Q86" s="113"/>
      <c r="R86" s="113"/>
      <c r="S86" s="113"/>
      <c r="T86" s="113"/>
      <c r="U86" s="113"/>
    </row>
    <row r="87" spans="4:21" ht="15" customHeight="1">
      <c r="D87" s="111"/>
      <c r="E87" s="111"/>
      <c r="F87" s="114"/>
      <c r="G87" s="115"/>
      <c r="H87" s="115"/>
      <c r="I87" s="115"/>
      <c r="J87" s="115"/>
      <c r="K87" s="115"/>
      <c r="N87" s="111"/>
      <c r="O87" s="111"/>
      <c r="P87" s="114"/>
      <c r="Q87" s="115"/>
      <c r="R87" s="115"/>
      <c r="S87" s="115"/>
      <c r="T87" s="115"/>
      <c r="U87" s="115"/>
    </row>
    <row r="88" spans="4:21" ht="15" customHeight="1">
      <c r="D88" s="111"/>
      <c r="E88" s="116"/>
      <c r="F88" s="115"/>
      <c r="G88" s="115"/>
      <c r="H88" s="115"/>
      <c r="I88" s="115"/>
      <c r="J88" s="115"/>
      <c r="K88" s="115"/>
      <c r="N88" s="111"/>
      <c r="O88" s="116"/>
      <c r="P88" s="115"/>
      <c r="Q88" s="115"/>
      <c r="R88" s="115"/>
      <c r="S88" s="115"/>
      <c r="T88" s="115"/>
      <c r="U88" s="115"/>
    </row>
    <row r="89" spans="4:21" ht="15" customHeight="1">
      <c r="D89" s="111"/>
      <c r="E89" s="116"/>
      <c r="F89" s="115"/>
      <c r="G89" s="115"/>
      <c r="H89" s="115"/>
      <c r="I89" s="115"/>
      <c r="J89" s="115"/>
      <c r="K89" s="115"/>
      <c r="N89" s="111"/>
      <c r="O89" s="116"/>
      <c r="P89" s="115"/>
      <c r="Q89" s="115"/>
      <c r="R89" s="115"/>
      <c r="S89" s="115"/>
      <c r="T89" s="115"/>
      <c r="U89" s="115"/>
    </row>
    <row r="90" spans="4:21" ht="15" customHeight="1">
      <c r="D90" s="111"/>
      <c r="E90" s="116"/>
      <c r="F90" s="115"/>
      <c r="G90" s="115"/>
      <c r="H90" s="115"/>
      <c r="I90" s="115"/>
      <c r="J90" s="115"/>
      <c r="K90" s="115"/>
      <c r="N90" s="111"/>
      <c r="O90" s="116"/>
      <c r="P90" s="115"/>
      <c r="Q90" s="115"/>
      <c r="R90" s="115"/>
      <c r="S90" s="115"/>
      <c r="T90" s="115"/>
      <c r="U90" s="115"/>
    </row>
    <row r="91" spans="4:21" ht="15" customHeight="1">
      <c r="D91" s="111"/>
      <c r="E91" s="116"/>
      <c r="F91" s="115"/>
      <c r="G91" s="115"/>
      <c r="H91" s="115"/>
      <c r="I91" s="115"/>
      <c r="J91" s="115"/>
      <c r="K91" s="115"/>
      <c r="N91" s="111"/>
      <c r="O91" s="116"/>
      <c r="P91" s="115"/>
      <c r="Q91" s="115"/>
      <c r="R91" s="115"/>
      <c r="S91" s="115"/>
      <c r="T91" s="115"/>
      <c r="U91" s="115"/>
    </row>
    <row r="92" spans="4:21" ht="15" customHeight="1">
      <c r="D92" s="111"/>
      <c r="E92" s="116"/>
      <c r="F92" s="115"/>
      <c r="G92" s="115"/>
      <c r="H92" s="115"/>
      <c r="I92" s="115"/>
      <c r="J92" s="115"/>
      <c r="K92" s="115"/>
      <c r="N92" s="111"/>
      <c r="O92" s="116"/>
      <c r="P92" s="115"/>
      <c r="Q92" s="115"/>
      <c r="R92" s="115"/>
      <c r="S92" s="115"/>
      <c r="T92" s="115"/>
      <c r="U92" s="115"/>
    </row>
    <row r="93" spans="4:21" ht="15" customHeight="1">
      <c r="D93" s="111"/>
      <c r="E93" s="116"/>
      <c r="F93" s="115"/>
      <c r="G93" s="115"/>
      <c r="H93" s="115"/>
      <c r="I93" s="115"/>
      <c r="J93" s="115"/>
      <c r="K93" s="115"/>
      <c r="N93" s="111"/>
      <c r="O93" s="116"/>
      <c r="P93" s="115"/>
      <c r="Q93" s="115"/>
      <c r="R93" s="115"/>
      <c r="S93" s="115"/>
      <c r="T93" s="115"/>
      <c r="U93" s="115"/>
    </row>
    <row r="94" spans="4:21" ht="15" customHeight="1">
      <c r="D94" s="111"/>
      <c r="E94" s="116"/>
      <c r="F94" s="115"/>
      <c r="G94" s="115"/>
      <c r="H94" s="115"/>
      <c r="I94" s="115"/>
      <c r="J94" s="115"/>
      <c r="K94" s="115"/>
      <c r="N94" s="111"/>
      <c r="O94" s="116"/>
      <c r="P94" s="115"/>
      <c r="Q94" s="115"/>
      <c r="R94" s="115"/>
      <c r="S94" s="115"/>
      <c r="T94" s="115"/>
      <c r="U94" s="115"/>
    </row>
    <row r="95" spans="4:21" ht="15" customHeight="1">
      <c r="D95" s="111"/>
      <c r="E95" s="116"/>
      <c r="F95" s="115"/>
      <c r="G95" s="115"/>
      <c r="H95" s="115"/>
      <c r="I95" s="115"/>
      <c r="J95" s="115"/>
      <c r="K95" s="115"/>
      <c r="N95" s="111"/>
      <c r="O95" s="116"/>
      <c r="P95" s="115"/>
      <c r="Q95" s="115"/>
      <c r="R95" s="115"/>
      <c r="S95" s="115"/>
      <c r="T95" s="115"/>
      <c r="U95" s="115"/>
    </row>
    <row r="96" spans="4:21" ht="15" customHeight="1">
      <c r="D96" s="117"/>
      <c r="E96" s="117"/>
      <c r="F96" s="118"/>
      <c r="G96" s="118"/>
      <c r="H96" s="119"/>
      <c r="I96" s="118"/>
      <c r="J96" s="118"/>
      <c r="K96" s="118"/>
      <c r="N96" s="117"/>
      <c r="O96" s="117"/>
      <c r="P96" s="118"/>
      <c r="Q96" s="118"/>
      <c r="R96" s="119"/>
      <c r="S96" s="118"/>
      <c r="T96" s="118"/>
      <c r="U96" s="118"/>
    </row>
    <row r="100" spans="4:21" ht="15" customHeight="1">
      <c r="F100" s="120"/>
      <c r="G100" s="121"/>
      <c r="H100" s="121"/>
      <c r="I100" s="121"/>
      <c r="J100" s="121"/>
      <c r="K100" s="121"/>
      <c r="P100" s="120"/>
      <c r="Q100" s="121"/>
      <c r="R100" s="121"/>
      <c r="S100" s="121"/>
      <c r="T100" s="121"/>
      <c r="U100" s="121"/>
    </row>
    <row r="101" spans="4:21" ht="15" customHeight="1">
      <c r="F101" s="110"/>
      <c r="G101" s="109"/>
      <c r="H101" s="81"/>
      <c r="I101" s="81"/>
      <c r="J101" s="81"/>
      <c r="K101" s="81"/>
      <c r="P101" s="110"/>
      <c r="Q101" s="109"/>
      <c r="R101" s="81"/>
      <c r="S101" s="81"/>
      <c r="T101" s="81"/>
      <c r="U101" s="81"/>
    </row>
    <row r="102" spans="4:21" ht="15" customHeight="1">
      <c r="D102" s="111"/>
      <c r="E102" s="111"/>
      <c r="F102" s="110"/>
      <c r="G102" s="94"/>
      <c r="H102" s="94"/>
      <c r="I102" s="94"/>
      <c r="J102" s="94"/>
      <c r="K102" s="94"/>
      <c r="N102" s="111"/>
      <c r="O102" s="111"/>
      <c r="P102" s="110"/>
      <c r="Q102" s="94"/>
      <c r="R102" s="94"/>
      <c r="S102" s="94"/>
      <c r="T102" s="94"/>
      <c r="U102" s="94"/>
    </row>
    <row r="103" spans="4:21" ht="15" customHeight="1">
      <c r="D103" s="112"/>
      <c r="E103" s="112"/>
      <c r="F103" s="113"/>
      <c r="G103" s="113"/>
      <c r="H103" s="113"/>
      <c r="I103" s="113"/>
      <c r="J103" s="113"/>
      <c r="K103" s="113"/>
      <c r="N103" s="112"/>
      <c r="O103" s="112"/>
      <c r="P103" s="113"/>
      <c r="Q103" s="113"/>
      <c r="R103" s="113"/>
      <c r="S103" s="113"/>
      <c r="T103" s="113"/>
      <c r="U103" s="113"/>
    </row>
    <row r="104" spans="4:21" ht="15" customHeight="1">
      <c r="D104" s="111"/>
      <c r="E104" s="111"/>
      <c r="F104" s="114"/>
      <c r="G104" s="115"/>
      <c r="H104" s="115"/>
      <c r="I104" s="115"/>
      <c r="J104" s="115"/>
      <c r="K104" s="115"/>
      <c r="N104" s="111"/>
      <c r="O104" s="111"/>
      <c r="P104" s="114"/>
      <c r="Q104" s="115"/>
      <c r="R104" s="115"/>
      <c r="S104" s="115"/>
      <c r="T104" s="115"/>
      <c r="U104" s="115"/>
    </row>
    <row r="105" spans="4:21" ht="15" customHeight="1">
      <c r="D105" s="111"/>
      <c r="E105" s="116"/>
      <c r="F105" s="115"/>
      <c r="G105" s="115"/>
      <c r="H105" s="115"/>
      <c r="I105" s="115"/>
      <c r="J105" s="115"/>
      <c r="K105" s="115"/>
      <c r="N105" s="111"/>
      <c r="O105" s="116"/>
      <c r="P105" s="115"/>
      <c r="Q105" s="115"/>
      <c r="R105" s="115"/>
      <c r="S105" s="115"/>
      <c r="T105" s="115"/>
      <c r="U105" s="115"/>
    </row>
    <row r="106" spans="4:21" ht="15" customHeight="1">
      <c r="D106" s="111"/>
      <c r="E106" s="116"/>
      <c r="F106" s="115"/>
      <c r="G106" s="115"/>
      <c r="H106" s="115"/>
      <c r="I106" s="115"/>
      <c r="J106" s="115"/>
      <c r="K106" s="115"/>
      <c r="N106" s="111"/>
      <c r="O106" s="116"/>
      <c r="P106" s="115"/>
      <c r="Q106" s="115"/>
      <c r="R106" s="115"/>
      <c r="S106" s="115"/>
      <c r="T106" s="115"/>
      <c r="U106" s="115"/>
    </row>
    <row r="107" spans="4:21" ht="15" customHeight="1">
      <c r="D107" s="111"/>
      <c r="E107" s="116"/>
      <c r="F107" s="115"/>
      <c r="G107" s="115"/>
      <c r="H107" s="115"/>
      <c r="I107" s="115"/>
      <c r="J107" s="115"/>
      <c r="K107" s="115"/>
      <c r="N107" s="111"/>
      <c r="O107" s="116"/>
      <c r="P107" s="115"/>
      <c r="Q107" s="115"/>
      <c r="R107" s="115"/>
      <c r="S107" s="115"/>
      <c r="T107" s="115"/>
      <c r="U107" s="115"/>
    </row>
    <row r="108" spans="4:21" ht="15" customHeight="1">
      <c r="D108" s="111"/>
      <c r="E108" s="116"/>
      <c r="F108" s="115"/>
      <c r="G108" s="115"/>
      <c r="H108" s="115"/>
      <c r="I108" s="115"/>
      <c r="J108" s="115"/>
      <c r="K108" s="115"/>
      <c r="N108" s="111"/>
      <c r="O108" s="116"/>
      <c r="P108" s="115"/>
      <c r="Q108" s="115"/>
      <c r="R108" s="115"/>
      <c r="S108" s="115"/>
      <c r="T108" s="115"/>
      <c r="U108" s="115"/>
    </row>
    <row r="109" spans="4:21" ht="15" customHeight="1">
      <c r="D109" s="111"/>
      <c r="E109" s="116"/>
      <c r="F109" s="115"/>
      <c r="G109" s="115"/>
      <c r="H109" s="115"/>
      <c r="I109" s="115"/>
      <c r="J109" s="115"/>
      <c r="K109" s="115"/>
      <c r="N109" s="111"/>
      <c r="O109" s="116"/>
      <c r="P109" s="115"/>
      <c r="Q109" s="115"/>
      <c r="R109" s="115"/>
      <c r="S109" s="115"/>
      <c r="T109" s="115"/>
      <c r="U109" s="115"/>
    </row>
    <row r="110" spans="4:21" ht="15" customHeight="1">
      <c r="D110" s="111"/>
      <c r="E110" s="116"/>
      <c r="F110" s="115"/>
      <c r="G110" s="115"/>
      <c r="H110" s="115"/>
      <c r="I110" s="115"/>
      <c r="J110" s="115"/>
      <c r="K110" s="115"/>
      <c r="N110" s="111"/>
      <c r="O110" s="116"/>
      <c r="P110" s="115"/>
      <c r="Q110" s="115"/>
      <c r="R110" s="115"/>
      <c r="S110" s="115"/>
      <c r="T110" s="115"/>
      <c r="U110" s="115"/>
    </row>
    <row r="111" spans="4:21" ht="15" customHeight="1">
      <c r="D111" s="111"/>
      <c r="E111" s="116"/>
      <c r="F111" s="115"/>
      <c r="G111" s="115"/>
      <c r="H111" s="115"/>
      <c r="I111" s="115"/>
      <c r="J111" s="115"/>
      <c r="K111" s="115"/>
      <c r="N111" s="111"/>
      <c r="O111" s="116"/>
      <c r="P111" s="115"/>
      <c r="Q111" s="115"/>
      <c r="R111" s="115"/>
      <c r="S111" s="115"/>
      <c r="T111" s="115"/>
      <c r="U111" s="115"/>
    </row>
    <row r="112" spans="4:21" ht="15" customHeight="1">
      <c r="D112" s="111"/>
      <c r="E112" s="116"/>
      <c r="F112" s="115"/>
      <c r="G112" s="115"/>
      <c r="H112" s="115"/>
      <c r="I112" s="115"/>
      <c r="J112" s="115"/>
      <c r="K112" s="115"/>
      <c r="N112" s="111"/>
      <c r="O112" s="116"/>
      <c r="P112" s="115"/>
      <c r="Q112" s="115"/>
      <c r="R112" s="115"/>
      <c r="S112" s="115"/>
      <c r="T112" s="115"/>
      <c r="U112" s="115"/>
    </row>
    <row r="113" spans="4:21" ht="15" customHeight="1">
      <c r="D113" s="117"/>
      <c r="E113" s="117"/>
      <c r="F113" s="118"/>
      <c r="G113" s="118"/>
      <c r="H113" s="119"/>
      <c r="I113" s="118"/>
      <c r="J113" s="118"/>
      <c r="K113" s="118"/>
      <c r="N113" s="117"/>
      <c r="O113" s="117"/>
      <c r="P113" s="118"/>
      <c r="Q113" s="118"/>
      <c r="R113" s="119"/>
      <c r="S113" s="118"/>
      <c r="T113" s="118"/>
      <c r="U113" s="118"/>
    </row>
    <row r="115" spans="4:21" ht="15" customHeight="1">
      <c r="D115" s="122"/>
      <c r="N115" s="122"/>
    </row>
  </sheetData>
  <mergeCells count="20">
    <mergeCell ref="O14:P14"/>
    <mergeCell ref="I2:K3"/>
    <mergeCell ref="S2:U3"/>
    <mergeCell ref="R9:U9"/>
    <mergeCell ref="O11:P12"/>
    <mergeCell ref="Q11:S12"/>
    <mergeCell ref="R14:S14"/>
    <mergeCell ref="Q6:Q7"/>
    <mergeCell ref="R8:S8"/>
    <mergeCell ref="R6:U6"/>
    <mergeCell ref="R7:U7"/>
    <mergeCell ref="H8:I8"/>
    <mergeCell ref="E11:F12"/>
    <mergeCell ref="G11:I12"/>
    <mergeCell ref="E14:F14"/>
    <mergeCell ref="H14:I14"/>
    <mergeCell ref="G6:G7"/>
    <mergeCell ref="H6:K6"/>
    <mergeCell ref="H7:K7"/>
    <mergeCell ref="H9:K9"/>
  </mergeCells>
  <phoneticPr fontId="1"/>
  <pageMargins left="0.46" right="0.43" top="0.75" bottom="0.51" header="0.3" footer="0.3"/>
  <pageSetup paperSize="9" scale="98" orientation="portrait" r:id="rId1"/>
  <colBreaks count="1" manualBreakCount="1">
    <brk id="11" min="1" max="5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F9F0EC-BD16-463D-A307-E2DD46B77F1B}">
  <sheetPr>
    <tabColor rgb="FFFF0000"/>
  </sheetPr>
  <dimension ref="B1:F13"/>
  <sheetViews>
    <sheetView view="pageBreakPreview" zoomScale="82" zoomScaleNormal="100" zoomScaleSheetLayoutView="82" workbookViewId="0">
      <selection activeCell="F14" sqref="F14"/>
    </sheetView>
  </sheetViews>
  <sheetFormatPr defaultRowHeight="37.5" customHeight="1"/>
  <cols>
    <col min="1" max="1" width="9" style="250"/>
    <col min="2" max="4" width="17.125" style="250" customWidth="1"/>
    <col min="5" max="5" width="33.625" style="250" customWidth="1"/>
    <col min="6" max="16384" width="9" style="250"/>
  </cols>
  <sheetData>
    <row r="1" spans="2:6" ht="37.5" customHeight="1">
      <c r="B1" s="292" t="s">
        <v>299</v>
      </c>
      <c r="E1" s="293">
        <v>45748</v>
      </c>
      <c r="F1" s="293"/>
    </row>
    <row r="2" spans="2:6" ht="37.5" customHeight="1">
      <c r="B2" s="294" t="s">
        <v>300</v>
      </c>
    </row>
    <row r="3" spans="2:6" ht="37.5" customHeight="1" thickBot="1">
      <c r="B3" s="295" t="s">
        <v>301</v>
      </c>
      <c r="D3" s="296"/>
      <c r="E3" s="297" t="s">
        <v>302</v>
      </c>
    </row>
    <row r="4" spans="2:6" ht="54" customHeight="1" thickBot="1">
      <c r="B4" s="295" t="s">
        <v>303</v>
      </c>
      <c r="C4" s="631" t="s">
        <v>304</v>
      </c>
      <c r="D4" s="633" t="s">
        <v>305</v>
      </c>
      <c r="E4" s="298" t="s">
        <v>306</v>
      </c>
    </row>
    <row r="5" spans="2:6" ht="54" customHeight="1" thickBot="1">
      <c r="C5" s="632"/>
      <c r="D5" s="634"/>
      <c r="E5" s="299" t="s">
        <v>307</v>
      </c>
    </row>
    <row r="6" spans="2:6" ht="37.5" customHeight="1" thickBot="1">
      <c r="B6" s="300" t="s">
        <v>308</v>
      </c>
      <c r="C6" s="635" t="s">
        <v>309</v>
      </c>
      <c r="D6" s="301" t="s">
        <v>310</v>
      </c>
      <c r="E6" s="302">
        <v>4300</v>
      </c>
    </row>
    <row r="7" spans="2:6" ht="37.5" customHeight="1" thickBot="1">
      <c r="B7" s="300" t="s">
        <v>311</v>
      </c>
      <c r="C7" s="636"/>
      <c r="D7" s="303" t="s">
        <v>312</v>
      </c>
      <c r="E7" s="304">
        <v>2600</v>
      </c>
    </row>
    <row r="8" spans="2:6" ht="37.5" customHeight="1" thickBot="1">
      <c r="B8" s="300" t="s">
        <v>313</v>
      </c>
      <c r="C8" s="636"/>
      <c r="D8" s="303" t="s">
        <v>314</v>
      </c>
      <c r="E8" s="304">
        <v>3400</v>
      </c>
    </row>
    <row r="9" spans="2:6" ht="37.5" customHeight="1" thickBot="1">
      <c r="B9" s="300" t="s">
        <v>315</v>
      </c>
      <c r="C9" s="636"/>
      <c r="D9" s="303" t="s">
        <v>316</v>
      </c>
      <c r="E9" s="304">
        <v>4400</v>
      </c>
    </row>
    <row r="10" spans="2:6" ht="37.5" customHeight="1" thickBot="1">
      <c r="B10" s="300" t="s">
        <v>317</v>
      </c>
      <c r="C10" s="637"/>
      <c r="D10" s="305" t="s">
        <v>318</v>
      </c>
      <c r="E10" s="306">
        <v>3900</v>
      </c>
    </row>
    <row r="11" spans="2:6" ht="37.5" customHeight="1" thickBot="1">
      <c r="B11" s="307" t="s">
        <v>319</v>
      </c>
      <c r="C11" s="307"/>
      <c r="D11" s="307"/>
      <c r="E11" s="307"/>
    </row>
    <row r="12" spans="2:6" ht="37.5" customHeight="1" thickBot="1">
      <c r="B12" s="300" t="s">
        <v>320</v>
      </c>
      <c r="C12" s="635" t="s">
        <v>321</v>
      </c>
      <c r="D12" s="301" t="s">
        <v>322</v>
      </c>
      <c r="E12" s="302">
        <v>3900</v>
      </c>
    </row>
    <row r="13" spans="2:6" ht="37.5" customHeight="1" thickBot="1">
      <c r="B13" s="300" t="s">
        <v>323</v>
      </c>
      <c r="C13" s="637"/>
      <c r="D13" s="305" t="s">
        <v>324</v>
      </c>
      <c r="E13" s="306">
        <v>3400</v>
      </c>
    </row>
  </sheetData>
  <sheetProtection algorithmName="SHA-512" hashValue="z7aOzQYELES3xKG3GDbkczT99/QdAXOVinaOclpm6jukyhDMkwjqY3pglyToyXEUThc5R9i5LRNct3whnBfe8g==" saltValue="OSpB9TCGRMSerYBZ0aoWKw==" spinCount="100000" sheet="1" objects="1" scenarios="1"/>
  <mergeCells count="4">
    <mergeCell ref="C4:C5"/>
    <mergeCell ref="D4:D5"/>
    <mergeCell ref="C6:C10"/>
    <mergeCell ref="C12:C13"/>
  </mergeCells>
  <phoneticPr fontId="1"/>
  <pageMargins left="0.7" right="0.7" top="0.75" bottom="0.75" header="0.3" footer="0.3"/>
  <pageSetup paperSize="9" scale="7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2264EF-B1E9-40D4-BB97-65D8D67EBE92}">
  <sheetPr>
    <tabColor rgb="FFFF0000"/>
  </sheetPr>
  <dimension ref="D1:L125"/>
  <sheetViews>
    <sheetView view="pageBreakPreview" topLeftCell="A90" zoomScale="127" zoomScaleNormal="100" zoomScaleSheetLayoutView="127" workbookViewId="0">
      <selection activeCell="H64" sqref="H64"/>
    </sheetView>
  </sheetViews>
  <sheetFormatPr defaultRowHeight="15.75" customHeight="1"/>
  <cols>
    <col min="1" max="2" width="9" style="317"/>
    <col min="3" max="3" width="3.5" style="317" customWidth="1"/>
    <col min="4" max="4" width="15.875" style="317" customWidth="1"/>
    <col min="5" max="5" width="24.875" style="317" customWidth="1"/>
    <col min="6" max="6" width="17.5" style="317" bestFit="1" customWidth="1"/>
    <col min="7" max="7" width="7.375" style="317" customWidth="1"/>
    <col min="8" max="8" width="20" style="317" customWidth="1"/>
    <col min="9" max="9" width="18.75" style="340" customWidth="1"/>
    <col min="10" max="11" width="10.625" style="341" customWidth="1"/>
    <col min="12" max="12" width="2.5" style="341" customWidth="1"/>
    <col min="13" max="16384" width="9" style="317"/>
  </cols>
  <sheetData>
    <row r="1" spans="4:12" s="308" customFormat="1" ht="15.75" customHeight="1">
      <c r="D1" s="308" t="s">
        <v>325</v>
      </c>
      <c r="I1" s="309"/>
      <c r="J1" s="643">
        <v>45748</v>
      </c>
      <c r="K1" s="643"/>
      <c r="L1" s="310"/>
    </row>
    <row r="2" spans="4:12" s="308" customFormat="1" ht="15.75" customHeight="1">
      <c r="D2" s="308" t="s">
        <v>326</v>
      </c>
      <c r="I2" s="309"/>
      <c r="J2" s="311"/>
      <c r="K2" s="311"/>
      <c r="L2" s="311"/>
    </row>
    <row r="3" spans="4:12" s="308" customFormat="1" ht="15.75" customHeight="1">
      <c r="I3" s="312"/>
      <c r="J3" s="311"/>
      <c r="K3" s="311"/>
      <c r="L3" s="311"/>
    </row>
    <row r="4" spans="4:12" s="308" customFormat="1" ht="15.75" customHeight="1">
      <c r="D4" s="308" t="s">
        <v>327</v>
      </c>
      <c r="I4" s="309"/>
      <c r="J4" s="311"/>
      <c r="K4" s="313" t="s">
        <v>302</v>
      </c>
      <c r="L4" s="311"/>
    </row>
    <row r="5" spans="4:12" ht="15.75" customHeight="1">
      <c r="D5" s="314"/>
      <c r="E5" s="314"/>
      <c r="F5" s="314"/>
      <c r="G5" s="314"/>
      <c r="H5" s="314"/>
      <c r="I5" s="315"/>
      <c r="J5" s="644" t="s">
        <v>328</v>
      </c>
      <c r="K5" s="645"/>
      <c r="L5" s="316"/>
    </row>
    <row r="6" spans="4:12" ht="15.75" customHeight="1">
      <c r="D6" s="318" t="s">
        <v>329</v>
      </c>
      <c r="E6" s="318" t="s">
        <v>330</v>
      </c>
      <c r="F6" s="318" t="s">
        <v>332</v>
      </c>
      <c r="G6" s="318" t="s">
        <v>334</v>
      </c>
      <c r="H6" s="318" t="s">
        <v>336</v>
      </c>
      <c r="I6" s="319" t="s">
        <v>337</v>
      </c>
      <c r="J6" s="320" t="s">
        <v>338</v>
      </c>
      <c r="K6" s="320" t="s">
        <v>338</v>
      </c>
      <c r="L6" s="316"/>
    </row>
    <row r="7" spans="4:12" ht="15.75" customHeight="1">
      <c r="D7" s="321"/>
      <c r="E7" s="321"/>
      <c r="F7" s="321"/>
      <c r="G7" s="321"/>
      <c r="H7" s="321"/>
      <c r="I7" s="322"/>
      <c r="J7" s="323" t="s">
        <v>340</v>
      </c>
      <c r="K7" s="323" t="s">
        <v>341</v>
      </c>
      <c r="L7" s="316"/>
    </row>
    <row r="8" spans="4:12" ht="15.75" customHeight="1">
      <c r="D8" s="646" t="s">
        <v>342</v>
      </c>
      <c r="E8" s="646" t="s">
        <v>343</v>
      </c>
      <c r="F8" s="646" t="s">
        <v>344</v>
      </c>
      <c r="G8" s="324">
        <v>1</v>
      </c>
      <c r="H8" s="324" t="s">
        <v>345</v>
      </c>
      <c r="I8" s="324" t="s">
        <v>346</v>
      </c>
      <c r="J8" s="325">
        <v>900</v>
      </c>
      <c r="K8" s="325">
        <v>450</v>
      </c>
      <c r="L8" s="326"/>
    </row>
    <row r="9" spans="4:12" ht="15.75" customHeight="1">
      <c r="D9" s="639"/>
      <c r="E9" s="639"/>
      <c r="F9" s="639"/>
      <c r="G9" s="327">
        <v>2</v>
      </c>
      <c r="H9" s="327" t="s">
        <v>347</v>
      </c>
      <c r="I9" s="327" t="s">
        <v>348</v>
      </c>
      <c r="J9" s="328">
        <v>1300</v>
      </c>
      <c r="K9" s="328">
        <v>650</v>
      </c>
      <c r="L9" s="326"/>
    </row>
    <row r="10" spans="4:12" ht="15.75" customHeight="1">
      <c r="D10" s="639"/>
      <c r="E10" s="639"/>
      <c r="F10" s="639"/>
      <c r="G10" s="327">
        <v>3</v>
      </c>
      <c r="H10" s="327" t="s">
        <v>349</v>
      </c>
      <c r="I10" s="327" t="s">
        <v>348</v>
      </c>
      <c r="J10" s="328">
        <v>900</v>
      </c>
      <c r="K10" s="328">
        <v>450</v>
      </c>
      <c r="L10" s="326"/>
    </row>
    <row r="11" spans="4:12" ht="15.75" customHeight="1">
      <c r="D11" s="639"/>
      <c r="E11" s="639"/>
      <c r="F11" s="639"/>
      <c r="G11" s="327">
        <v>4</v>
      </c>
      <c r="H11" s="327" t="s">
        <v>350</v>
      </c>
      <c r="I11" s="327" t="s">
        <v>348</v>
      </c>
      <c r="J11" s="328">
        <v>200</v>
      </c>
      <c r="K11" s="328">
        <v>100</v>
      </c>
      <c r="L11" s="326"/>
    </row>
    <row r="12" spans="4:12" ht="14.25" customHeight="1">
      <c r="D12" s="639"/>
      <c r="E12" s="639"/>
      <c r="F12" s="639"/>
      <c r="G12" s="327">
        <v>5</v>
      </c>
      <c r="H12" s="327" t="s">
        <v>351</v>
      </c>
      <c r="I12" s="327" t="s">
        <v>348</v>
      </c>
      <c r="J12" s="328">
        <v>200</v>
      </c>
      <c r="K12" s="328">
        <v>100</v>
      </c>
      <c r="L12" s="326"/>
    </row>
    <row r="13" spans="4:12" ht="0.75" hidden="1" customHeight="1">
      <c r="D13" s="639"/>
      <c r="E13" s="639"/>
      <c r="F13" s="639"/>
      <c r="G13" s="327">
        <v>6</v>
      </c>
      <c r="H13" s="327" t="s">
        <v>352</v>
      </c>
      <c r="I13" s="327" t="s">
        <v>348</v>
      </c>
      <c r="J13" s="328">
        <v>0</v>
      </c>
      <c r="K13" s="328">
        <v>0</v>
      </c>
      <c r="L13" s="326"/>
    </row>
    <row r="14" spans="4:12" ht="15.75" customHeight="1">
      <c r="D14" s="639"/>
      <c r="E14" s="639"/>
      <c r="F14" s="639"/>
      <c r="G14" s="327">
        <v>7</v>
      </c>
      <c r="H14" s="327" t="s">
        <v>345</v>
      </c>
      <c r="I14" s="327" t="s">
        <v>353</v>
      </c>
      <c r="J14" s="328">
        <v>3300</v>
      </c>
      <c r="K14" s="328">
        <v>1650</v>
      </c>
      <c r="L14" s="326"/>
    </row>
    <row r="15" spans="4:12" ht="15.75" customHeight="1">
      <c r="D15" s="639"/>
      <c r="E15" s="639"/>
      <c r="F15" s="639"/>
      <c r="G15" s="327">
        <v>8</v>
      </c>
      <c r="H15" s="327" t="s">
        <v>347</v>
      </c>
      <c r="I15" s="327" t="s">
        <v>353</v>
      </c>
      <c r="J15" s="328">
        <v>3700</v>
      </c>
      <c r="K15" s="328">
        <v>1850</v>
      </c>
      <c r="L15" s="326"/>
    </row>
    <row r="16" spans="4:12" ht="15.75" customHeight="1">
      <c r="D16" s="639"/>
      <c r="E16" s="639"/>
      <c r="F16" s="640"/>
      <c r="G16" s="327">
        <v>9</v>
      </c>
      <c r="H16" s="327" t="s">
        <v>350</v>
      </c>
      <c r="I16" s="327" t="s">
        <v>353</v>
      </c>
      <c r="J16" s="328">
        <v>400</v>
      </c>
      <c r="K16" s="328">
        <v>200</v>
      </c>
      <c r="L16" s="326"/>
    </row>
    <row r="17" spans="4:12" ht="15.75" customHeight="1">
      <c r="D17" s="639"/>
      <c r="E17" s="639"/>
      <c r="F17" s="638" t="s">
        <v>354</v>
      </c>
      <c r="G17" s="327">
        <v>10</v>
      </c>
      <c r="H17" s="327" t="s">
        <v>355</v>
      </c>
      <c r="I17" s="327" t="s">
        <v>348</v>
      </c>
      <c r="J17" s="328">
        <v>1600</v>
      </c>
      <c r="K17" s="328">
        <v>800</v>
      </c>
      <c r="L17" s="326"/>
    </row>
    <row r="18" spans="4:12" ht="15.75" customHeight="1">
      <c r="D18" s="639"/>
      <c r="E18" s="639"/>
      <c r="F18" s="639"/>
      <c r="G18" s="327">
        <v>11</v>
      </c>
      <c r="H18" s="327" t="s">
        <v>356</v>
      </c>
      <c r="I18" s="327" t="s">
        <v>348</v>
      </c>
      <c r="J18" s="328">
        <v>1600</v>
      </c>
      <c r="K18" s="328">
        <v>800</v>
      </c>
      <c r="L18" s="326"/>
    </row>
    <row r="19" spans="4:12" ht="15.75" customHeight="1">
      <c r="D19" s="639"/>
      <c r="E19" s="639"/>
      <c r="F19" s="639"/>
      <c r="G19" s="327">
        <v>12</v>
      </c>
      <c r="H19" s="327" t="s">
        <v>357</v>
      </c>
      <c r="I19" s="327" t="s">
        <v>348</v>
      </c>
      <c r="J19" s="328">
        <v>1600</v>
      </c>
      <c r="K19" s="328">
        <v>800</v>
      </c>
      <c r="L19" s="326"/>
    </row>
    <row r="20" spans="4:12" ht="15.75" customHeight="1">
      <c r="D20" s="639"/>
      <c r="E20" s="639"/>
      <c r="F20" s="639"/>
      <c r="G20" s="327">
        <v>13</v>
      </c>
      <c r="H20" s="327" t="s">
        <v>358</v>
      </c>
      <c r="I20" s="327" t="s">
        <v>348</v>
      </c>
      <c r="J20" s="328">
        <v>300</v>
      </c>
      <c r="K20" s="328">
        <v>150</v>
      </c>
      <c r="L20" s="326"/>
    </row>
    <row r="21" spans="4:12" ht="15.75" customHeight="1">
      <c r="D21" s="639"/>
      <c r="E21" s="639"/>
      <c r="F21" s="639"/>
      <c r="G21" s="327">
        <v>14</v>
      </c>
      <c r="H21" s="327" t="s">
        <v>359</v>
      </c>
      <c r="I21" s="327" t="s">
        <v>348</v>
      </c>
      <c r="J21" s="328">
        <v>500</v>
      </c>
      <c r="K21" s="328">
        <v>250</v>
      </c>
      <c r="L21" s="326"/>
    </row>
    <row r="22" spans="4:12" ht="15.75" customHeight="1">
      <c r="D22" s="639"/>
      <c r="E22" s="639"/>
      <c r="F22" s="639"/>
      <c r="G22" s="327">
        <v>15</v>
      </c>
      <c r="H22" s="327" t="s">
        <v>360</v>
      </c>
      <c r="I22" s="327" t="s">
        <v>348</v>
      </c>
      <c r="J22" s="328">
        <v>900</v>
      </c>
      <c r="K22" s="328">
        <v>450</v>
      </c>
      <c r="L22" s="326"/>
    </row>
    <row r="23" spans="4:12" ht="15.75" customHeight="1">
      <c r="D23" s="639"/>
      <c r="E23" s="639"/>
      <c r="F23" s="639"/>
      <c r="G23" s="327">
        <v>16</v>
      </c>
      <c r="H23" s="327" t="s">
        <v>355</v>
      </c>
      <c r="I23" s="327" t="s">
        <v>361</v>
      </c>
      <c r="J23" s="328">
        <v>3000</v>
      </c>
      <c r="K23" s="328">
        <v>1500</v>
      </c>
      <c r="L23" s="326"/>
    </row>
    <row r="24" spans="4:12" ht="15.75" customHeight="1">
      <c r="D24" s="639"/>
      <c r="E24" s="639"/>
      <c r="F24" s="639"/>
      <c r="G24" s="327">
        <v>17</v>
      </c>
      <c r="H24" s="327" t="s">
        <v>356</v>
      </c>
      <c r="I24" s="327" t="s">
        <v>361</v>
      </c>
      <c r="J24" s="328">
        <v>3000</v>
      </c>
      <c r="K24" s="328">
        <v>1500</v>
      </c>
      <c r="L24" s="326"/>
    </row>
    <row r="25" spans="4:12" ht="15.75" customHeight="1">
      <c r="D25" s="639"/>
      <c r="E25" s="639"/>
      <c r="F25" s="639"/>
      <c r="G25" s="327">
        <v>18</v>
      </c>
      <c r="H25" s="327" t="s">
        <v>362</v>
      </c>
      <c r="I25" s="327" t="s">
        <v>361</v>
      </c>
      <c r="J25" s="328">
        <v>3000</v>
      </c>
      <c r="K25" s="328">
        <v>1500</v>
      </c>
      <c r="L25" s="326"/>
    </row>
    <row r="26" spans="4:12" ht="15.75" customHeight="1">
      <c r="D26" s="639"/>
      <c r="E26" s="639"/>
      <c r="F26" s="639"/>
      <c r="G26" s="327">
        <v>19</v>
      </c>
      <c r="H26" s="327" t="s">
        <v>359</v>
      </c>
      <c r="I26" s="327" t="s">
        <v>361</v>
      </c>
      <c r="J26" s="328">
        <v>700</v>
      </c>
      <c r="K26" s="328">
        <v>350</v>
      </c>
      <c r="L26" s="326"/>
    </row>
    <row r="27" spans="4:12" ht="15.75" customHeight="1">
      <c r="D27" s="639"/>
      <c r="E27" s="639"/>
      <c r="F27" s="639"/>
      <c r="G27" s="327">
        <v>20</v>
      </c>
      <c r="H27" s="327" t="s">
        <v>360</v>
      </c>
      <c r="I27" s="327" t="s">
        <v>361</v>
      </c>
      <c r="J27" s="328">
        <v>1400</v>
      </c>
      <c r="K27" s="328">
        <v>700</v>
      </c>
      <c r="L27" s="326"/>
    </row>
    <row r="28" spans="4:12" ht="15.75" customHeight="1">
      <c r="D28" s="639"/>
      <c r="E28" s="639"/>
      <c r="F28" s="640"/>
      <c r="G28" s="327">
        <v>21</v>
      </c>
      <c r="H28" s="327" t="s">
        <v>358</v>
      </c>
      <c r="I28" s="327" t="s">
        <v>361</v>
      </c>
      <c r="J28" s="328">
        <v>300</v>
      </c>
      <c r="K28" s="328">
        <v>150</v>
      </c>
      <c r="L28" s="326"/>
    </row>
    <row r="29" spans="4:12" ht="15.75" customHeight="1">
      <c r="D29" s="639"/>
      <c r="E29" s="640"/>
      <c r="F29" s="327" t="s">
        <v>363</v>
      </c>
      <c r="G29" s="327">
        <v>22</v>
      </c>
      <c r="H29" s="327" t="s">
        <v>363</v>
      </c>
      <c r="I29" s="327" t="s">
        <v>364</v>
      </c>
      <c r="J29" s="328">
        <v>2600</v>
      </c>
      <c r="K29" s="328">
        <v>1300</v>
      </c>
      <c r="L29" s="326"/>
    </row>
    <row r="30" spans="4:12" ht="15.75" customHeight="1">
      <c r="D30" s="639"/>
      <c r="E30" s="638" t="s">
        <v>365</v>
      </c>
      <c r="F30" s="638" t="s">
        <v>366</v>
      </c>
      <c r="G30" s="327">
        <v>23</v>
      </c>
      <c r="H30" s="327" t="s">
        <v>367</v>
      </c>
      <c r="I30" s="327" t="s">
        <v>348</v>
      </c>
      <c r="J30" s="328">
        <v>1100</v>
      </c>
      <c r="K30" s="328">
        <v>550</v>
      </c>
      <c r="L30" s="326"/>
    </row>
    <row r="31" spans="4:12" ht="15.75" customHeight="1">
      <c r="D31" s="639"/>
      <c r="E31" s="639"/>
      <c r="F31" s="639"/>
      <c r="G31" s="327">
        <v>24</v>
      </c>
      <c r="H31" s="327" t="s">
        <v>368</v>
      </c>
      <c r="I31" s="327" t="s">
        <v>348</v>
      </c>
      <c r="J31" s="328">
        <v>900</v>
      </c>
      <c r="K31" s="328">
        <v>450</v>
      </c>
      <c r="L31" s="326"/>
    </row>
    <row r="32" spans="4:12" ht="15.75" customHeight="1">
      <c r="D32" s="639"/>
      <c r="E32" s="639"/>
      <c r="F32" s="639"/>
      <c r="G32" s="327">
        <v>25</v>
      </c>
      <c r="H32" s="327" t="s">
        <v>369</v>
      </c>
      <c r="I32" s="327" t="s">
        <v>348</v>
      </c>
      <c r="J32" s="328">
        <v>800</v>
      </c>
      <c r="K32" s="328">
        <v>450</v>
      </c>
      <c r="L32" s="326"/>
    </row>
    <row r="33" spans="4:12" ht="15.75" customHeight="1">
      <c r="D33" s="639"/>
      <c r="E33" s="639"/>
      <c r="F33" s="639"/>
      <c r="G33" s="327">
        <v>26</v>
      </c>
      <c r="H33" s="327" t="s">
        <v>370</v>
      </c>
      <c r="I33" s="327" t="s">
        <v>348</v>
      </c>
      <c r="J33" s="328">
        <v>400</v>
      </c>
      <c r="K33" s="328">
        <v>200</v>
      </c>
      <c r="L33" s="326"/>
    </row>
    <row r="34" spans="4:12" ht="15.75" customHeight="1">
      <c r="D34" s="639"/>
      <c r="E34" s="639"/>
      <c r="F34" s="639"/>
      <c r="G34" s="327">
        <v>27</v>
      </c>
      <c r="H34" s="327" t="s">
        <v>371</v>
      </c>
      <c r="I34" s="327" t="s">
        <v>348</v>
      </c>
      <c r="J34" s="328">
        <v>200</v>
      </c>
      <c r="K34" s="328">
        <v>150</v>
      </c>
      <c r="L34" s="326"/>
    </row>
    <row r="35" spans="4:12" ht="15.75" customHeight="1">
      <c r="D35" s="639"/>
      <c r="E35" s="639"/>
      <c r="F35" s="639"/>
      <c r="G35" s="327">
        <v>28</v>
      </c>
      <c r="H35" s="327" t="s">
        <v>372</v>
      </c>
      <c r="I35" s="327" t="s">
        <v>348</v>
      </c>
      <c r="J35" s="328">
        <v>200</v>
      </c>
      <c r="K35" s="328">
        <v>100</v>
      </c>
      <c r="L35" s="326"/>
    </row>
    <row r="36" spans="4:12" ht="15.75" customHeight="1">
      <c r="D36" s="639"/>
      <c r="E36" s="639"/>
      <c r="F36" s="639"/>
      <c r="G36" s="327">
        <v>29</v>
      </c>
      <c r="H36" s="327" t="s">
        <v>373</v>
      </c>
      <c r="I36" s="327" t="s">
        <v>348</v>
      </c>
      <c r="J36" s="328">
        <v>300</v>
      </c>
      <c r="K36" s="328">
        <v>150</v>
      </c>
      <c r="L36" s="326"/>
    </row>
    <row r="37" spans="4:12" ht="15.75" customHeight="1">
      <c r="D37" s="639"/>
      <c r="E37" s="639"/>
      <c r="F37" s="639"/>
      <c r="G37" s="327">
        <v>30</v>
      </c>
      <c r="H37" s="327" t="s">
        <v>374</v>
      </c>
      <c r="I37" s="327" t="s">
        <v>348</v>
      </c>
      <c r="J37" s="328">
        <v>1000</v>
      </c>
      <c r="K37" s="328">
        <v>500</v>
      </c>
      <c r="L37" s="326"/>
    </row>
    <row r="38" spans="4:12" ht="15.75" customHeight="1">
      <c r="D38" s="639"/>
      <c r="E38" s="639"/>
      <c r="F38" s="639"/>
      <c r="G38" s="327">
        <v>31</v>
      </c>
      <c r="H38" s="327" t="s">
        <v>375</v>
      </c>
      <c r="I38" s="327" t="s">
        <v>348</v>
      </c>
      <c r="J38" s="328">
        <v>1200</v>
      </c>
      <c r="K38" s="328">
        <v>600</v>
      </c>
      <c r="L38" s="326"/>
    </row>
    <row r="39" spans="4:12" ht="15.75" customHeight="1">
      <c r="D39" s="639"/>
      <c r="E39" s="639"/>
      <c r="F39" s="639"/>
      <c r="G39" s="327">
        <v>32</v>
      </c>
      <c r="H39" s="327" t="s">
        <v>376</v>
      </c>
      <c r="I39" s="327" t="s">
        <v>348</v>
      </c>
      <c r="J39" s="328">
        <v>300</v>
      </c>
      <c r="K39" s="328">
        <v>150</v>
      </c>
      <c r="L39" s="326"/>
    </row>
    <row r="40" spans="4:12" ht="15.75" customHeight="1">
      <c r="D40" s="639"/>
      <c r="E40" s="639"/>
      <c r="F40" s="639"/>
      <c r="G40" s="327">
        <v>33</v>
      </c>
      <c r="H40" s="327" t="s">
        <v>377</v>
      </c>
      <c r="I40" s="327" t="s">
        <v>348</v>
      </c>
      <c r="J40" s="328">
        <v>700</v>
      </c>
      <c r="K40" s="328">
        <v>350</v>
      </c>
      <c r="L40" s="326"/>
    </row>
    <row r="41" spans="4:12" ht="15.75" customHeight="1">
      <c r="D41" s="639"/>
      <c r="E41" s="639"/>
      <c r="F41" s="639"/>
      <c r="G41" s="327">
        <v>34</v>
      </c>
      <c r="H41" s="327" t="s">
        <v>378</v>
      </c>
      <c r="I41" s="327" t="s">
        <v>348</v>
      </c>
      <c r="J41" s="328">
        <v>1100</v>
      </c>
      <c r="K41" s="328">
        <v>550</v>
      </c>
      <c r="L41" s="326"/>
    </row>
    <row r="42" spans="4:12" ht="15.75" customHeight="1">
      <c r="D42" s="639"/>
      <c r="E42" s="639"/>
      <c r="F42" s="639"/>
      <c r="G42" s="327">
        <v>35</v>
      </c>
      <c r="H42" s="327" t="s">
        <v>379</v>
      </c>
      <c r="I42" s="327" t="s">
        <v>348</v>
      </c>
      <c r="J42" s="328">
        <v>400</v>
      </c>
      <c r="K42" s="328">
        <v>200</v>
      </c>
      <c r="L42" s="326"/>
    </row>
    <row r="43" spans="4:12" ht="15.75" customHeight="1">
      <c r="D43" s="639"/>
      <c r="E43" s="639"/>
      <c r="F43" s="639"/>
      <c r="G43" s="327">
        <v>36</v>
      </c>
      <c r="H43" s="327" t="s">
        <v>380</v>
      </c>
      <c r="I43" s="327" t="s">
        <v>348</v>
      </c>
      <c r="J43" s="328">
        <v>700</v>
      </c>
      <c r="K43" s="328">
        <v>350</v>
      </c>
      <c r="L43" s="326"/>
    </row>
    <row r="44" spans="4:12" ht="15.75" customHeight="1">
      <c r="D44" s="639"/>
      <c r="E44" s="640"/>
      <c r="F44" s="640"/>
      <c r="G44" s="327">
        <v>37</v>
      </c>
      <c r="H44" s="327" t="s">
        <v>381</v>
      </c>
      <c r="I44" s="327" t="s">
        <v>348</v>
      </c>
      <c r="J44" s="328">
        <v>200</v>
      </c>
      <c r="K44" s="328">
        <v>100</v>
      </c>
      <c r="L44" s="326"/>
    </row>
    <row r="45" spans="4:12" ht="15.75" customHeight="1">
      <c r="D45" s="639"/>
      <c r="E45" s="327" t="s">
        <v>382</v>
      </c>
      <c r="F45" s="327" t="s">
        <v>383</v>
      </c>
      <c r="G45" s="327">
        <v>38</v>
      </c>
      <c r="H45" s="327" t="s">
        <v>383</v>
      </c>
      <c r="I45" s="327" t="s">
        <v>364</v>
      </c>
      <c r="J45" s="331">
        <v>2400</v>
      </c>
      <c r="K45" s="331">
        <v>1200</v>
      </c>
      <c r="L45" s="332"/>
    </row>
    <row r="46" spans="4:12" ht="15.75" hidden="1" customHeight="1">
      <c r="D46" s="639"/>
      <c r="E46" s="638" t="s">
        <v>384</v>
      </c>
      <c r="F46" s="333"/>
      <c r="G46" s="327">
        <v>39</v>
      </c>
      <c r="H46" s="327" t="s">
        <v>385</v>
      </c>
      <c r="I46" s="327" t="s">
        <v>387</v>
      </c>
      <c r="J46" s="331">
        <v>0</v>
      </c>
      <c r="K46" s="331">
        <v>0</v>
      </c>
      <c r="L46" s="332"/>
    </row>
    <row r="47" spans="4:12" ht="15.75" customHeight="1">
      <c r="D47" s="639"/>
      <c r="E47" s="639"/>
      <c r="F47" s="319" t="s">
        <v>388</v>
      </c>
      <c r="G47" s="327">
        <v>40</v>
      </c>
      <c r="H47" s="327" t="s">
        <v>389</v>
      </c>
      <c r="I47" s="327" t="s">
        <v>387</v>
      </c>
      <c r="J47" s="331">
        <v>400</v>
      </c>
      <c r="K47" s="331">
        <v>200</v>
      </c>
      <c r="L47" s="332"/>
    </row>
    <row r="48" spans="4:12" ht="15.75" customHeight="1">
      <c r="D48" s="639"/>
      <c r="E48" s="639"/>
      <c r="F48" s="334"/>
      <c r="G48" s="327">
        <v>41</v>
      </c>
      <c r="H48" s="327" t="s">
        <v>390</v>
      </c>
      <c r="I48" s="327" t="s">
        <v>387</v>
      </c>
      <c r="J48" s="331">
        <v>700</v>
      </c>
      <c r="K48" s="331">
        <v>350</v>
      </c>
      <c r="L48" s="332"/>
    </row>
    <row r="49" spans="4:12" ht="15.75" customHeight="1">
      <c r="D49" s="639"/>
      <c r="E49" s="639"/>
      <c r="F49" s="335" t="s">
        <v>391</v>
      </c>
      <c r="G49" s="327">
        <v>42</v>
      </c>
      <c r="H49" s="327" t="s">
        <v>392</v>
      </c>
      <c r="I49" s="327" t="s">
        <v>387</v>
      </c>
      <c r="J49" s="331">
        <v>1000</v>
      </c>
      <c r="K49" s="331">
        <v>500</v>
      </c>
      <c r="L49" s="332"/>
    </row>
    <row r="50" spans="4:12" ht="15.75" customHeight="1">
      <c r="D50" s="639"/>
      <c r="E50" s="639"/>
      <c r="F50" s="335" t="s">
        <v>393</v>
      </c>
      <c r="G50" s="327">
        <v>43</v>
      </c>
      <c r="H50" s="327" t="s">
        <v>394</v>
      </c>
      <c r="I50" s="327" t="s">
        <v>387</v>
      </c>
      <c r="J50" s="331">
        <v>400</v>
      </c>
      <c r="K50" s="331">
        <v>200</v>
      </c>
      <c r="L50" s="332"/>
    </row>
    <row r="51" spans="4:12" ht="15.75" customHeight="1">
      <c r="D51" s="639"/>
      <c r="E51" s="639"/>
      <c r="F51" s="335" t="s">
        <v>395</v>
      </c>
      <c r="G51" s="327">
        <v>44</v>
      </c>
      <c r="H51" s="327" t="s">
        <v>396</v>
      </c>
      <c r="I51" s="327" t="s">
        <v>397</v>
      </c>
      <c r="J51" s="331">
        <v>500</v>
      </c>
      <c r="K51" s="331">
        <v>250</v>
      </c>
      <c r="L51" s="332"/>
    </row>
    <row r="52" spans="4:12" ht="15.75" customHeight="1">
      <c r="D52" s="639"/>
      <c r="E52" s="639"/>
      <c r="F52" s="335" t="s">
        <v>398</v>
      </c>
      <c r="G52" s="327">
        <v>45</v>
      </c>
      <c r="H52" s="327" t="s">
        <v>399</v>
      </c>
      <c r="I52" s="327" t="s">
        <v>397</v>
      </c>
      <c r="J52" s="331">
        <v>700</v>
      </c>
      <c r="K52" s="331">
        <v>350</v>
      </c>
      <c r="L52" s="332"/>
    </row>
    <row r="53" spans="4:12" ht="15.75" customHeight="1">
      <c r="D53" s="639"/>
      <c r="E53" s="639"/>
      <c r="F53" s="647" t="s">
        <v>400</v>
      </c>
      <c r="G53" s="327">
        <v>46</v>
      </c>
      <c r="H53" s="327" t="s">
        <v>401</v>
      </c>
      <c r="I53" s="327" t="s">
        <v>387</v>
      </c>
      <c r="J53" s="331">
        <v>400</v>
      </c>
      <c r="K53" s="331">
        <v>200</v>
      </c>
      <c r="L53" s="332"/>
    </row>
    <row r="54" spans="4:12" ht="15.75" customHeight="1">
      <c r="D54" s="639"/>
      <c r="E54" s="639"/>
      <c r="F54" s="647"/>
      <c r="G54" s="327">
        <v>47</v>
      </c>
      <c r="H54" s="327" t="s">
        <v>402</v>
      </c>
      <c r="I54" s="327" t="s">
        <v>387</v>
      </c>
      <c r="J54" s="331">
        <v>700</v>
      </c>
      <c r="K54" s="331">
        <v>350</v>
      </c>
      <c r="L54" s="332"/>
    </row>
    <row r="55" spans="4:12" ht="15.75" customHeight="1">
      <c r="D55" s="640"/>
      <c r="E55" s="640"/>
      <c r="F55" s="648"/>
      <c r="G55" s="327">
        <v>48</v>
      </c>
      <c r="H55" s="327" t="s">
        <v>381</v>
      </c>
      <c r="I55" s="327" t="s">
        <v>397</v>
      </c>
      <c r="J55" s="331">
        <v>400</v>
      </c>
      <c r="K55" s="331">
        <v>200</v>
      </c>
      <c r="L55" s="332"/>
    </row>
    <row r="56" spans="4:12" ht="15.75" customHeight="1">
      <c r="D56" s="638" t="s">
        <v>342</v>
      </c>
      <c r="E56" s="638" t="s">
        <v>403</v>
      </c>
      <c r="F56" s="638" t="s">
        <v>404</v>
      </c>
      <c r="G56" s="327">
        <v>49</v>
      </c>
      <c r="H56" s="327" t="s">
        <v>405</v>
      </c>
      <c r="I56" s="327" t="s">
        <v>397</v>
      </c>
      <c r="J56" s="331">
        <v>200</v>
      </c>
      <c r="K56" s="331">
        <v>100</v>
      </c>
      <c r="L56" s="332"/>
    </row>
    <row r="57" spans="4:12" ht="15.75" customHeight="1">
      <c r="D57" s="639"/>
      <c r="E57" s="639"/>
      <c r="F57" s="639"/>
      <c r="G57" s="327">
        <v>50</v>
      </c>
      <c r="H57" s="327" t="s">
        <v>406</v>
      </c>
      <c r="I57" s="327" t="s">
        <v>397</v>
      </c>
      <c r="J57" s="328">
        <v>500</v>
      </c>
      <c r="K57" s="328">
        <v>250</v>
      </c>
      <c r="L57" s="326"/>
    </row>
    <row r="58" spans="4:12" ht="15.75" customHeight="1">
      <c r="D58" s="639"/>
      <c r="E58" s="639"/>
      <c r="F58" s="639"/>
      <c r="G58" s="327">
        <v>51</v>
      </c>
      <c r="H58" s="327" t="s">
        <v>407</v>
      </c>
      <c r="I58" s="327" t="s">
        <v>397</v>
      </c>
      <c r="J58" s="328">
        <v>400</v>
      </c>
      <c r="K58" s="328">
        <v>200</v>
      </c>
      <c r="L58" s="326"/>
    </row>
    <row r="59" spans="4:12" ht="15.75" customHeight="1">
      <c r="D59" s="639"/>
      <c r="E59" s="639"/>
      <c r="F59" s="639"/>
      <c r="G59" s="327">
        <v>52</v>
      </c>
      <c r="H59" s="327" t="s">
        <v>408</v>
      </c>
      <c r="I59" s="327" t="s">
        <v>387</v>
      </c>
      <c r="J59" s="328">
        <v>400</v>
      </c>
      <c r="K59" s="328">
        <v>200</v>
      </c>
      <c r="L59" s="326"/>
    </row>
    <row r="60" spans="4:12" ht="15.75" hidden="1" customHeight="1">
      <c r="D60" s="639"/>
      <c r="E60" s="640"/>
      <c r="F60" s="640"/>
      <c r="G60" s="327">
        <v>53</v>
      </c>
      <c r="H60" s="327" t="s">
        <v>409</v>
      </c>
      <c r="I60" s="327" t="s">
        <v>387</v>
      </c>
      <c r="J60" s="328">
        <v>0</v>
      </c>
      <c r="K60" s="328">
        <v>0</v>
      </c>
      <c r="L60" s="326"/>
    </row>
    <row r="61" spans="4:12" ht="15.75" customHeight="1">
      <c r="D61" s="639"/>
      <c r="E61" s="638" t="s">
        <v>410</v>
      </c>
      <c r="F61" s="638" t="s">
        <v>411</v>
      </c>
      <c r="G61" s="327">
        <v>54</v>
      </c>
      <c r="H61" s="327" t="s">
        <v>412</v>
      </c>
      <c r="I61" s="327" t="s">
        <v>387</v>
      </c>
      <c r="J61" s="328">
        <v>400</v>
      </c>
      <c r="K61" s="328">
        <v>200</v>
      </c>
      <c r="L61" s="326"/>
    </row>
    <row r="62" spans="4:12" ht="15.75" customHeight="1">
      <c r="D62" s="639"/>
      <c r="E62" s="639"/>
      <c r="F62" s="639"/>
      <c r="G62" s="327">
        <v>55</v>
      </c>
      <c r="H62" s="327" t="s">
        <v>413</v>
      </c>
      <c r="I62" s="327" t="s">
        <v>387</v>
      </c>
      <c r="J62" s="328">
        <v>400</v>
      </c>
      <c r="K62" s="328">
        <v>200</v>
      </c>
      <c r="L62" s="326"/>
    </row>
    <row r="63" spans="4:12" ht="15.75" customHeight="1">
      <c r="D63" s="639"/>
      <c r="E63" s="640"/>
      <c r="F63" s="640"/>
      <c r="G63" s="327">
        <v>56</v>
      </c>
      <c r="H63" s="327" t="s">
        <v>414</v>
      </c>
      <c r="I63" s="327" t="s">
        <v>387</v>
      </c>
      <c r="J63" s="328">
        <v>100</v>
      </c>
      <c r="K63" s="328">
        <v>50</v>
      </c>
      <c r="L63" s="326"/>
    </row>
    <row r="64" spans="4:12" ht="15.75" customHeight="1">
      <c r="D64" s="639"/>
      <c r="E64" s="327" t="s">
        <v>415</v>
      </c>
      <c r="F64" s="327" t="s">
        <v>416</v>
      </c>
      <c r="G64" s="327">
        <v>57</v>
      </c>
      <c r="H64" s="327" t="s">
        <v>416</v>
      </c>
      <c r="I64" s="327" t="s">
        <v>387</v>
      </c>
      <c r="J64" s="328">
        <v>200</v>
      </c>
      <c r="K64" s="328">
        <v>100</v>
      </c>
      <c r="L64" s="326"/>
    </row>
    <row r="65" spans="4:12" ht="0.75" hidden="1" customHeight="1">
      <c r="D65" s="639"/>
      <c r="E65" s="638" t="s">
        <v>417</v>
      </c>
      <c r="F65" s="638" t="s">
        <v>418</v>
      </c>
      <c r="G65" s="327">
        <v>58</v>
      </c>
      <c r="H65" s="327" t="s">
        <v>419</v>
      </c>
      <c r="I65" s="327" t="s">
        <v>348</v>
      </c>
      <c r="J65" s="328">
        <v>0</v>
      </c>
      <c r="K65" s="328">
        <v>0</v>
      </c>
      <c r="L65" s="326"/>
    </row>
    <row r="66" spans="4:12" ht="15.75" customHeight="1">
      <c r="D66" s="639"/>
      <c r="E66" s="639"/>
      <c r="F66" s="639"/>
      <c r="G66" s="327">
        <v>59</v>
      </c>
      <c r="H66" s="327" t="s">
        <v>420</v>
      </c>
      <c r="I66" s="327" t="s">
        <v>348</v>
      </c>
      <c r="J66" s="328">
        <v>300</v>
      </c>
      <c r="K66" s="328">
        <v>200</v>
      </c>
      <c r="L66" s="326"/>
    </row>
    <row r="67" spans="4:12" ht="15.75" customHeight="1">
      <c r="D67" s="639"/>
      <c r="E67" s="639"/>
      <c r="F67" s="639"/>
      <c r="G67" s="327">
        <v>60</v>
      </c>
      <c r="H67" s="327" t="s">
        <v>421</v>
      </c>
      <c r="I67" s="327" t="s">
        <v>348</v>
      </c>
      <c r="J67" s="328">
        <v>800</v>
      </c>
      <c r="K67" s="328">
        <v>400</v>
      </c>
      <c r="L67" s="326"/>
    </row>
    <row r="68" spans="4:12" ht="15.75" customHeight="1">
      <c r="D68" s="639"/>
      <c r="E68" s="640"/>
      <c r="F68" s="640"/>
      <c r="G68" s="327">
        <v>61</v>
      </c>
      <c r="H68" s="327" t="s">
        <v>422</v>
      </c>
      <c r="I68" s="327" t="s">
        <v>348</v>
      </c>
      <c r="J68" s="328">
        <v>1200</v>
      </c>
      <c r="K68" s="328">
        <v>600</v>
      </c>
      <c r="L68" s="326"/>
    </row>
    <row r="69" spans="4:12" ht="15.75" hidden="1" customHeight="1">
      <c r="D69" s="639"/>
      <c r="E69" s="638" t="s">
        <v>423</v>
      </c>
      <c r="F69" s="638" t="s">
        <v>424</v>
      </c>
      <c r="G69" s="327">
        <v>67</v>
      </c>
      <c r="H69" s="327" t="s">
        <v>425</v>
      </c>
      <c r="I69" s="327" t="s">
        <v>348</v>
      </c>
      <c r="J69" s="328">
        <v>0</v>
      </c>
      <c r="K69" s="328">
        <v>0</v>
      </c>
      <c r="L69" s="326"/>
    </row>
    <row r="70" spans="4:12" ht="15.75" hidden="1" customHeight="1">
      <c r="D70" s="639"/>
      <c r="E70" s="639"/>
      <c r="F70" s="639"/>
      <c r="G70" s="327">
        <v>68</v>
      </c>
      <c r="H70" s="327" t="s">
        <v>426</v>
      </c>
      <c r="I70" s="327" t="s">
        <v>348</v>
      </c>
      <c r="J70" s="328" t="s">
        <v>427</v>
      </c>
      <c r="K70" s="328"/>
      <c r="L70" s="326"/>
    </row>
    <row r="71" spans="4:12" ht="15.75" hidden="1" customHeight="1">
      <c r="D71" s="639"/>
      <c r="E71" s="639"/>
      <c r="F71" s="640"/>
      <c r="G71" s="327">
        <v>69</v>
      </c>
      <c r="H71" s="327" t="s">
        <v>428</v>
      </c>
      <c r="I71" s="327" t="s">
        <v>348</v>
      </c>
      <c r="J71" s="328">
        <v>0</v>
      </c>
      <c r="K71" s="328">
        <v>0</v>
      </c>
      <c r="L71" s="326"/>
    </row>
    <row r="72" spans="4:12" ht="15.75" hidden="1" customHeight="1">
      <c r="D72" s="639"/>
      <c r="E72" s="638" t="s">
        <v>429</v>
      </c>
      <c r="F72" s="638" t="s">
        <v>430</v>
      </c>
      <c r="G72" s="327">
        <v>70</v>
      </c>
      <c r="H72" s="327" t="s">
        <v>431</v>
      </c>
      <c r="I72" s="327" t="s">
        <v>348</v>
      </c>
      <c r="J72" s="328">
        <v>0</v>
      </c>
      <c r="K72" s="328">
        <v>0</v>
      </c>
      <c r="L72" s="326"/>
    </row>
    <row r="73" spans="4:12" ht="15.75" customHeight="1">
      <c r="D73" s="639"/>
      <c r="E73" s="639"/>
      <c r="F73" s="639"/>
      <c r="G73" s="327">
        <v>71</v>
      </c>
      <c r="H73" s="327" t="s">
        <v>432</v>
      </c>
      <c r="I73" s="327" t="s">
        <v>433</v>
      </c>
      <c r="J73" s="328">
        <v>200</v>
      </c>
      <c r="K73" s="328">
        <v>100</v>
      </c>
      <c r="L73" s="326"/>
    </row>
    <row r="74" spans="4:12" ht="14.25" customHeight="1">
      <c r="D74" s="639"/>
      <c r="E74" s="639"/>
      <c r="F74" s="640"/>
      <c r="G74" s="327">
        <v>72</v>
      </c>
      <c r="H74" s="327" t="s">
        <v>434</v>
      </c>
      <c r="I74" s="327" t="s">
        <v>433</v>
      </c>
      <c r="J74" s="328">
        <v>100</v>
      </c>
      <c r="K74" s="328">
        <v>50</v>
      </c>
      <c r="L74" s="326"/>
    </row>
    <row r="75" spans="4:12" ht="15.75" hidden="1" customHeight="1">
      <c r="D75" s="639"/>
      <c r="E75" s="640"/>
      <c r="F75" s="327" t="s">
        <v>435</v>
      </c>
      <c r="G75" s="327">
        <v>73</v>
      </c>
      <c r="H75" s="327" t="s">
        <v>435</v>
      </c>
      <c r="I75" s="327" t="s">
        <v>433</v>
      </c>
      <c r="J75" s="328">
        <v>0</v>
      </c>
      <c r="K75" s="328">
        <v>0</v>
      </c>
      <c r="L75" s="326"/>
    </row>
    <row r="76" spans="4:12" ht="0.75" hidden="1" customHeight="1">
      <c r="D76" s="639"/>
      <c r="E76" s="638" t="s">
        <v>436</v>
      </c>
      <c r="F76" s="638" t="s">
        <v>437</v>
      </c>
      <c r="G76" s="327">
        <v>74</v>
      </c>
      <c r="H76" s="327" t="s">
        <v>438</v>
      </c>
      <c r="I76" s="327" t="s">
        <v>433</v>
      </c>
      <c r="J76" s="328" t="s">
        <v>427</v>
      </c>
      <c r="K76" s="328"/>
      <c r="L76" s="326"/>
    </row>
    <row r="77" spans="4:12" ht="15.75" customHeight="1">
      <c r="D77" s="639"/>
      <c r="E77" s="639"/>
      <c r="F77" s="639"/>
      <c r="G77" s="327">
        <v>75</v>
      </c>
      <c r="H77" s="327" t="s">
        <v>439</v>
      </c>
      <c r="I77" s="327" t="s">
        <v>433</v>
      </c>
      <c r="J77" s="328">
        <v>100</v>
      </c>
      <c r="K77" s="328">
        <v>50</v>
      </c>
      <c r="L77" s="326"/>
    </row>
    <row r="78" spans="4:12" ht="15.75" customHeight="1">
      <c r="D78" s="640"/>
      <c r="E78" s="640"/>
      <c r="F78" s="640"/>
      <c r="G78" s="327">
        <v>76</v>
      </c>
      <c r="H78" s="327" t="s">
        <v>440</v>
      </c>
      <c r="I78" s="327" t="s">
        <v>433</v>
      </c>
      <c r="J78" s="328">
        <v>100</v>
      </c>
      <c r="K78" s="328">
        <v>50</v>
      </c>
      <c r="L78" s="326"/>
    </row>
    <row r="79" spans="4:12" ht="1.5" hidden="1" customHeight="1">
      <c r="D79" s="638" t="s">
        <v>441</v>
      </c>
      <c r="E79" s="638" t="s">
        <v>442</v>
      </c>
      <c r="F79" s="638" t="s">
        <v>443</v>
      </c>
      <c r="G79" s="329">
        <v>77</v>
      </c>
      <c r="H79" s="329" t="s">
        <v>444</v>
      </c>
      <c r="I79" s="329" t="s">
        <v>348</v>
      </c>
      <c r="J79" s="336">
        <v>0</v>
      </c>
      <c r="K79" s="336">
        <v>0</v>
      </c>
      <c r="L79" s="326"/>
    </row>
    <row r="80" spans="4:12" ht="15.75" hidden="1" customHeight="1">
      <c r="D80" s="639"/>
      <c r="E80" s="639"/>
      <c r="F80" s="639"/>
      <c r="G80" s="327">
        <v>78</v>
      </c>
      <c r="H80" s="327" t="s">
        <v>445</v>
      </c>
      <c r="I80" s="327" t="s">
        <v>348</v>
      </c>
      <c r="J80" s="328">
        <v>0</v>
      </c>
      <c r="K80" s="328">
        <v>0</v>
      </c>
      <c r="L80" s="326"/>
    </row>
    <row r="81" spans="4:12" ht="15.75" customHeight="1">
      <c r="D81" s="639"/>
      <c r="E81" s="639"/>
      <c r="F81" s="639"/>
      <c r="G81" s="327">
        <v>79</v>
      </c>
      <c r="H81" s="327" t="s">
        <v>446</v>
      </c>
      <c r="I81" s="327" t="s">
        <v>348</v>
      </c>
      <c r="J81" s="328">
        <v>100</v>
      </c>
      <c r="K81" s="328">
        <v>50</v>
      </c>
      <c r="L81" s="326"/>
    </row>
    <row r="82" spans="4:12" ht="15.75" customHeight="1">
      <c r="D82" s="639"/>
      <c r="E82" s="639"/>
      <c r="F82" s="639"/>
      <c r="G82" s="330">
        <v>80</v>
      </c>
      <c r="H82" s="330" t="s">
        <v>447</v>
      </c>
      <c r="I82" s="330" t="s">
        <v>348</v>
      </c>
      <c r="J82" s="337">
        <v>200</v>
      </c>
      <c r="K82" s="337">
        <v>100</v>
      </c>
      <c r="L82" s="326"/>
    </row>
    <row r="83" spans="4:12" ht="15.75" hidden="1" customHeight="1">
      <c r="D83" s="639"/>
      <c r="E83" s="639"/>
      <c r="F83" s="639"/>
      <c r="G83" s="327">
        <v>81</v>
      </c>
      <c r="H83" s="327" t="s">
        <v>448</v>
      </c>
      <c r="I83" s="327" t="s">
        <v>348</v>
      </c>
      <c r="J83" s="328">
        <v>0</v>
      </c>
      <c r="K83" s="328">
        <v>0</v>
      </c>
      <c r="L83" s="326"/>
    </row>
    <row r="84" spans="4:12" ht="15.75" customHeight="1">
      <c r="D84" s="639"/>
      <c r="E84" s="639"/>
      <c r="F84" s="639"/>
      <c r="G84" s="329">
        <v>82</v>
      </c>
      <c r="H84" s="329" t="s">
        <v>449</v>
      </c>
      <c r="I84" s="329" t="s">
        <v>348</v>
      </c>
      <c r="J84" s="336">
        <v>100</v>
      </c>
      <c r="K84" s="336">
        <v>50</v>
      </c>
      <c r="L84" s="326"/>
    </row>
    <row r="85" spans="4:12" ht="15.75" customHeight="1">
      <c r="D85" s="639"/>
      <c r="E85" s="639"/>
      <c r="F85" s="639"/>
      <c r="G85" s="327">
        <v>83</v>
      </c>
      <c r="H85" s="327" t="s">
        <v>450</v>
      </c>
      <c r="I85" s="327" t="s">
        <v>348</v>
      </c>
      <c r="J85" s="328">
        <v>200</v>
      </c>
      <c r="K85" s="328">
        <v>100</v>
      </c>
      <c r="L85" s="326"/>
    </row>
    <row r="86" spans="4:12" ht="15.75" customHeight="1">
      <c r="D86" s="639"/>
      <c r="E86" s="639"/>
      <c r="F86" s="639"/>
      <c r="G86" s="327">
        <v>84</v>
      </c>
      <c r="H86" s="327" t="s">
        <v>451</v>
      </c>
      <c r="I86" s="327" t="s">
        <v>348</v>
      </c>
      <c r="J86" s="328">
        <v>100</v>
      </c>
      <c r="K86" s="328">
        <v>50</v>
      </c>
      <c r="L86" s="326"/>
    </row>
    <row r="87" spans="4:12" ht="15.75" customHeight="1">
      <c r="D87" s="639"/>
      <c r="E87" s="639"/>
      <c r="F87" s="639"/>
      <c r="G87" s="327">
        <v>85</v>
      </c>
      <c r="H87" s="327" t="s">
        <v>452</v>
      </c>
      <c r="I87" s="327" t="s">
        <v>348</v>
      </c>
      <c r="J87" s="328">
        <v>200</v>
      </c>
      <c r="K87" s="328">
        <v>100</v>
      </c>
      <c r="L87" s="326"/>
    </row>
    <row r="88" spans="4:12" ht="15.75" customHeight="1">
      <c r="D88" s="639"/>
      <c r="E88" s="640"/>
      <c r="F88" s="640"/>
      <c r="G88" s="327">
        <v>86</v>
      </c>
      <c r="H88" s="327" t="s">
        <v>453</v>
      </c>
      <c r="I88" s="327" t="s">
        <v>348</v>
      </c>
      <c r="J88" s="328">
        <v>100</v>
      </c>
      <c r="K88" s="328">
        <v>50</v>
      </c>
      <c r="L88" s="326"/>
    </row>
    <row r="89" spans="4:12" ht="15.75" customHeight="1">
      <c r="D89" s="639"/>
      <c r="E89" s="638" t="s">
        <v>454</v>
      </c>
      <c r="F89" s="638" t="s">
        <v>455</v>
      </c>
      <c r="G89" s="327">
        <v>87</v>
      </c>
      <c r="H89" s="327" t="s">
        <v>456</v>
      </c>
      <c r="I89" s="327" t="s">
        <v>348</v>
      </c>
      <c r="J89" s="328">
        <v>1100</v>
      </c>
      <c r="K89" s="328">
        <v>550</v>
      </c>
      <c r="L89" s="326"/>
    </row>
    <row r="90" spans="4:12" ht="15.75" customHeight="1">
      <c r="D90" s="639"/>
      <c r="E90" s="639"/>
      <c r="F90" s="640"/>
      <c r="G90" s="327">
        <v>88</v>
      </c>
      <c r="H90" s="327" t="s">
        <v>456</v>
      </c>
      <c r="I90" s="327" t="s">
        <v>353</v>
      </c>
      <c r="J90" s="328">
        <v>2300</v>
      </c>
      <c r="K90" s="328">
        <v>1150</v>
      </c>
      <c r="L90" s="326"/>
    </row>
    <row r="91" spans="4:12" ht="15.75" customHeight="1">
      <c r="D91" s="640"/>
      <c r="E91" s="639"/>
      <c r="F91" s="327" t="s">
        <v>457</v>
      </c>
      <c r="G91" s="327">
        <v>89</v>
      </c>
      <c r="H91" s="327" t="s">
        <v>457</v>
      </c>
      <c r="I91" s="327" t="s">
        <v>348</v>
      </c>
      <c r="J91" s="328">
        <v>1000</v>
      </c>
      <c r="K91" s="328">
        <v>500</v>
      </c>
      <c r="L91" s="326"/>
    </row>
    <row r="92" spans="4:12" ht="15.75" customHeight="1">
      <c r="D92" s="638" t="s">
        <v>458</v>
      </c>
      <c r="E92" s="639"/>
      <c r="F92" s="638" t="s">
        <v>455</v>
      </c>
      <c r="G92" s="327">
        <v>90</v>
      </c>
      <c r="H92" s="327" t="s">
        <v>459</v>
      </c>
      <c r="I92" s="327" t="s">
        <v>348</v>
      </c>
      <c r="J92" s="328">
        <v>1100</v>
      </c>
      <c r="K92" s="328">
        <v>550</v>
      </c>
      <c r="L92" s="326"/>
    </row>
    <row r="93" spans="4:12" ht="15.75" customHeight="1">
      <c r="D93" s="640"/>
      <c r="E93" s="639"/>
      <c r="F93" s="639"/>
      <c r="G93" s="327">
        <v>91</v>
      </c>
      <c r="H93" s="327" t="s">
        <v>459</v>
      </c>
      <c r="I93" s="327" t="s">
        <v>353</v>
      </c>
      <c r="J93" s="328">
        <v>2300</v>
      </c>
      <c r="K93" s="328">
        <v>1150</v>
      </c>
      <c r="L93" s="326"/>
    </row>
    <row r="94" spans="4:12" ht="15.75" customHeight="1">
      <c r="D94" s="638" t="s">
        <v>460</v>
      </c>
      <c r="E94" s="639"/>
      <c r="F94" s="639"/>
      <c r="G94" s="327">
        <v>92</v>
      </c>
      <c r="H94" s="327" t="s">
        <v>461</v>
      </c>
      <c r="I94" s="327" t="s">
        <v>348</v>
      </c>
      <c r="J94" s="328">
        <v>1900</v>
      </c>
      <c r="K94" s="328">
        <v>950</v>
      </c>
      <c r="L94" s="326"/>
    </row>
    <row r="95" spans="4:12" ht="15.75" customHeight="1">
      <c r="D95" s="639"/>
      <c r="E95" s="639"/>
      <c r="F95" s="640"/>
      <c r="G95" s="327">
        <v>93</v>
      </c>
      <c r="H95" s="327" t="s">
        <v>461</v>
      </c>
      <c r="I95" s="327" t="s">
        <v>353</v>
      </c>
      <c r="J95" s="328">
        <v>3500</v>
      </c>
      <c r="K95" s="328">
        <v>1750</v>
      </c>
      <c r="L95" s="326"/>
    </row>
    <row r="96" spans="4:12" ht="15.75" customHeight="1">
      <c r="D96" s="639"/>
      <c r="E96" s="639"/>
      <c r="F96" s="638" t="s">
        <v>462</v>
      </c>
      <c r="G96" s="327">
        <v>94</v>
      </c>
      <c r="H96" s="327" t="s">
        <v>463</v>
      </c>
      <c r="I96" s="327" t="s">
        <v>348</v>
      </c>
      <c r="J96" s="328">
        <v>2500</v>
      </c>
      <c r="K96" s="328">
        <v>1250</v>
      </c>
      <c r="L96" s="326"/>
    </row>
    <row r="97" spans="4:12" ht="15" customHeight="1">
      <c r="D97" s="640"/>
      <c r="E97" s="640"/>
      <c r="F97" s="640"/>
      <c r="G97" s="327">
        <v>95</v>
      </c>
      <c r="H97" s="327" t="s">
        <v>463</v>
      </c>
      <c r="I97" s="327" t="s">
        <v>465</v>
      </c>
      <c r="J97" s="328">
        <v>4000</v>
      </c>
      <c r="K97" s="328">
        <v>2000</v>
      </c>
      <c r="L97" s="326"/>
    </row>
    <row r="98" spans="4:12" ht="1.5" hidden="1" customHeight="1">
      <c r="D98" s="638" t="s">
        <v>460</v>
      </c>
      <c r="E98" s="642" t="s">
        <v>466</v>
      </c>
      <c r="F98" s="638" t="s">
        <v>467</v>
      </c>
      <c r="G98" s="327">
        <v>96</v>
      </c>
      <c r="H98" s="327" t="s">
        <v>468</v>
      </c>
      <c r="I98" s="327" t="s">
        <v>348</v>
      </c>
      <c r="J98" s="328" t="s">
        <v>427</v>
      </c>
      <c r="K98" s="328" t="s">
        <v>469</v>
      </c>
      <c r="L98" s="326"/>
    </row>
    <row r="99" spans="4:12" ht="15.75" customHeight="1">
      <c r="D99" s="639"/>
      <c r="E99" s="639"/>
      <c r="F99" s="639"/>
      <c r="G99" s="327">
        <v>97</v>
      </c>
      <c r="H99" s="327" t="s">
        <v>470</v>
      </c>
      <c r="I99" s="327" t="s">
        <v>433</v>
      </c>
      <c r="J99" s="328">
        <v>100</v>
      </c>
      <c r="K99" s="328">
        <v>50</v>
      </c>
      <c r="L99" s="326"/>
    </row>
    <row r="100" spans="4:12" ht="15.75" customHeight="1">
      <c r="D100" s="639"/>
      <c r="E100" s="639"/>
      <c r="F100" s="639"/>
      <c r="G100" s="327">
        <v>98</v>
      </c>
      <c r="H100" s="327" t="s">
        <v>471</v>
      </c>
      <c r="I100" s="327" t="s">
        <v>433</v>
      </c>
      <c r="J100" s="328">
        <v>100</v>
      </c>
      <c r="K100" s="328">
        <v>50</v>
      </c>
      <c r="L100" s="326"/>
    </row>
    <row r="101" spans="4:12" ht="15.75" customHeight="1">
      <c r="D101" s="639"/>
      <c r="E101" s="639"/>
      <c r="F101" s="639"/>
      <c r="G101" s="327">
        <v>99</v>
      </c>
      <c r="H101" s="327" t="s">
        <v>472</v>
      </c>
      <c r="I101" s="327" t="s">
        <v>433</v>
      </c>
      <c r="J101" s="328">
        <v>200</v>
      </c>
      <c r="K101" s="328">
        <v>150</v>
      </c>
      <c r="L101" s="326"/>
    </row>
    <row r="102" spans="4:12" ht="15.75" customHeight="1">
      <c r="D102" s="639"/>
      <c r="E102" s="639"/>
      <c r="F102" s="639"/>
      <c r="G102" s="327">
        <v>100</v>
      </c>
      <c r="H102" s="327" t="s">
        <v>473</v>
      </c>
      <c r="I102" s="327" t="s">
        <v>433</v>
      </c>
      <c r="J102" s="328">
        <v>400</v>
      </c>
      <c r="K102" s="328">
        <v>200</v>
      </c>
      <c r="L102" s="326"/>
    </row>
    <row r="103" spans="4:12" ht="15.75" customHeight="1">
      <c r="D103" s="639"/>
      <c r="E103" s="639"/>
      <c r="F103" s="639"/>
      <c r="G103" s="327">
        <v>101</v>
      </c>
      <c r="H103" s="327" t="s">
        <v>474</v>
      </c>
      <c r="I103" s="327" t="s">
        <v>433</v>
      </c>
      <c r="J103" s="328">
        <v>400</v>
      </c>
      <c r="K103" s="328">
        <v>200</v>
      </c>
      <c r="L103" s="326"/>
    </row>
    <row r="104" spans="4:12" ht="15.75" customHeight="1">
      <c r="D104" s="639"/>
      <c r="E104" s="639"/>
      <c r="F104" s="639"/>
      <c r="G104" s="327">
        <v>102</v>
      </c>
      <c r="H104" s="327" t="s">
        <v>475</v>
      </c>
      <c r="I104" s="327" t="s">
        <v>433</v>
      </c>
      <c r="J104" s="328">
        <v>400</v>
      </c>
      <c r="K104" s="328">
        <v>200</v>
      </c>
      <c r="L104" s="326"/>
    </row>
    <row r="105" spans="4:12" ht="15.75" customHeight="1">
      <c r="D105" s="639"/>
      <c r="E105" s="639"/>
      <c r="F105" s="639"/>
      <c r="G105" s="327">
        <v>103</v>
      </c>
      <c r="H105" s="327" t="s">
        <v>476</v>
      </c>
      <c r="I105" s="327" t="s">
        <v>433</v>
      </c>
      <c r="J105" s="328">
        <v>100</v>
      </c>
      <c r="K105" s="328">
        <v>50</v>
      </c>
      <c r="L105" s="326"/>
    </row>
    <row r="106" spans="4:12" ht="15.75" customHeight="1">
      <c r="D106" s="639"/>
      <c r="E106" s="639"/>
      <c r="F106" s="639"/>
      <c r="G106" s="327">
        <v>104</v>
      </c>
      <c r="H106" s="327" t="s">
        <v>477</v>
      </c>
      <c r="I106" s="327" t="s">
        <v>433</v>
      </c>
      <c r="J106" s="328">
        <v>100</v>
      </c>
      <c r="K106" s="328">
        <v>50</v>
      </c>
      <c r="L106" s="326"/>
    </row>
    <row r="107" spans="4:12" ht="15.75" customHeight="1">
      <c r="D107" s="639"/>
      <c r="E107" s="639"/>
      <c r="F107" s="639"/>
      <c r="G107" s="327">
        <v>105</v>
      </c>
      <c r="H107" s="327" t="s">
        <v>478</v>
      </c>
      <c r="I107" s="327" t="s">
        <v>433</v>
      </c>
      <c r="J107" s="328">
        <v>100</v>
      </c>
      <c r="K107" s="328">
        <v>50</v>
      </c>
      <c r="L107" s="326"/>
    </row>
    <row r="108" spans="4:12" ht="15.75" customHeight="1">
      <c r="D108" s="639"/>
      <c r="E108" s="639"/>
      <c r="F108" s="639"/>
      <c r="G108" s="327">
        <v>106</v>
      </c>
      <c r="H108" s="327" t="s">
        <v>479</v>
      </c>
      <c r="I108" s="327" t="s">
        <v>433</v>
      </c>
      <c r="J108" s="328">
        <v>400</v>
      </c>
      <c r="K108" s="328">
        <v>200</v>
      </c>
      <c r="L108" s="326"/>
    </row>
    <row r="109" spans="4:12" ht="15.75" customHeight="1">
      <c r="D109" s="639"/>
      <c r="E109" s="639"/>
      <c r="F109" s="639"/>
      <c r="G109" s="327">
        <v>107</v>
      </c>
      <c r="H109" s="327" t="s">
        <v>480</v>
      </c>
      <c r="I109" s="327" t="s">
        <v>433</v>
      </c>
      <c r="J109" s="328">
        <v>400</v>
      </c>
      <c r="K109" s="328">
        <v>200</v>
      </c>
      <c r="L109" s="326"/>
    </row>
    <row r="110" spans="4:12" ht="15.75" customHeight="1">
      <c r="D110" s="639"/>
      <c r="E110" s="639"/>
      <c r="F110" s="639"/>
      <c r="G110" s="327">
        <v>108</v>
      </c>
      <c r="H110" s="327" t="s">
        <v>481</v>
      </c>
      <c r="I110" s="327" t="s">
        <v>433</v>
      </c>
      <c r="J110" s="328">
        <v>300</v>
      </c>
      <c r="K110" s="328">
        <v>150</v>
      </c>
      <c r="L110" s="326"/>
    </row>
    <row r="111" spans="4:12" ht="15.75" hidden="1" customHeight="1">
      <c r="D111" s="639"/>
      <c r="E111" s="639"/>
      <c r="F111" s="639"/>
      <c r="G111" s="329">
        <v>109</v>
      </c>
      <c r="H111" s="329" t="s">
        <v>482</v>
      </c>
      <c r="I111" s="327" t="s">
        <v>433</v>
      </c>
      <c r="J111" s="328" t="s">
        <v>427</v>
      </c>
      <c r="K111" s="328"/>
      <c r="L111" s="326"/>
    </row>
    <row r="112" spans="4:12" ht="15.75" hidden="1" customHeight="1">
      <c r="D112" s="639"/>
      <c r="E112" s="639"/>
      <c r="F112" s="639"/>
      <c r="G112" s="329">
        <v>110</v>
      </c>
      <c r="H112" s="329" t="s">
        <v>483</v>
      </c>
      <c r="I112" s="327" t="s">
        <v>433</v>
      </c>
      <c r="J112" s="336">
        <v>0</v>
      </c>
      <c r="K112" s="336">
        <v>0</v>
      </c>
      <c r="L112" s="326"/>
    </row>
    <row r="113" spans="4:12" ht="15.75" customHeight="1">
      <c r="D113" s="639"/>
      <c r="E113" s="639"/>
      <c r="F113" s="639"/>
      <c r="G113" s="327">
        <v>111</v>
      </c>
      <c r="H113" s="327" t="s">
        <v>484</v>
      </c>
      <c r="I113" s="327" t="s">
        <v>433</v>
      </c>
      <c r="J113" s="328">
        <v>200</v>
      </c>
      <c r="K113" s="328">
        <v>100</v>
      </c>
      <c r="L113" s="326"/>
    </row>
    <row r="114" spans="4:12" ht="15.75" customHeight="1">
      <c r="D114" s="639"/>
      <c r="E114" s="639"/>
      <c r="F114" s="639"/>
      <c r="G114" s="327">
        <v>112</v>
      </c>
      <c r="H114" s="327" t="s">
        <v>485</v>
      </c>
      <c r="I114" s="327" t="s">
        <v>433</v>
      </c>
      <c r="J114" s="328">
        <v>200</v>
      </c>
      <c r="K114" s="328">
        <v>100</v>
      </c>
      <c r="L114" s="326"/>
    </row>
    <row r="115" spans="4:12" ht="13.5" customHeight="1">
      <c r="D115" s="639"/>
      <c r="E115" s="639"/>
      <c r="F115" s="639"/>
      <c r="G115" s="327">
        <v>113</v>
      </c>
      <c r="H115" s="327" t="s">
        <v>486</v>
      </c>
      <c r="I115" s="327" t="s">
        <v>433</v>
      </c>
      <c r="J115" s="328">
        <v>200</v>
      </c>
      <c r="K115" s="328">
        <v>100</v>
      </c>
      <c r="L115" s="326"/>
    </row>
    <row r="116" spans="4:12" ht="15.75" hidden="1" customHeight="1">
      <c r="D116" s="639"/>
      <c r="E116" s="639"/>
      <c r="F116" s="639"/>
      <c r="G116" s="327">
        <v>114</v>
      </c>
      <c r="H116" s="327" t="s">
        <v>487</v>
      </c>
      <c r="I116" s="327" t="s">
        <v>433</v>
      </c>
      <c r="J116" s="328">
        <v>0</v>
      </c>
      <c r="K116" s="328">
        <v>0</v>
      </c>
      <c r="L116" s="326"/>
    </row>
    <row r="117" spans="4:12" ht="15.75" customHeight="1">
      <c r="D117" s="639"/>
      <c r="E117" s="639"/>
      <c r="F117" s="639"/>
      <c r="G117" s="327">
        <v>115</v>
      </c>
      <c r="H117" s="327" t="s">
        <v>488</v>
      </c>
      <c r="I117" s="327" t="s">
        <v>433</v>
      </c>
      <c r="J117" s="328">
        <v>200</v>
      </c>
      <c r="K117" s="328">
        <v>100</v>
      </c>
      <c r="L117" s="326"/>
    </row>
    <row r="118" spans="4:12" ht="15.75" customHeight="1">
      <c r="D118" s="639"/>
      <c r="E118" s="639"/>
      <c r="F118" s="639"/>
      <c r="G118" s="327">
        <v>116</v>
      </c>
      <c r="H118" s="327" t="s">
        <v>489</v>
      </c>
      <c r="I118" s="327" t="s">
        <v>433</v>
      </c>
      <c r="J118" s="328">
        <v>100</v>
      </c>
      <c r="K118" s="328">
        <v>50</v>
      </c>
      <c r="L118" s="326"/>
    </row>
    <row r="119" spans="4:12" ht="15.75" customHeight="1">
      <c r="D119" s="639"/>
      <c r="E119" s="639"/>
      <c r="F119" s="639"/>
      <c r="G119" s="327">
        <v>117</v>
      </c>
      <c r="H119" s="327" t="s">
        <v>490</v>
      </c>
      <c r="I119" s="327" t="s">
        <v>433</v>
      </c>
      <c r="J119" s="328">
        <v>200</v>
      </c>
      <c r="K119" s="328">
        <v>100</v>
      </c>
      <c r="L119" s="326"/>
    </row>
    <row r="120" spans="4:12" ht="15.75" customHeight="1">
      <c r="D120" s="639"/>
      <c r="E120" s="639"/>
      <c r="F120" s="639"/>
      <c r="G120" s="327">
        <v>118</v>
      </c>
      <c r="H120" s="327" t="s">
        <v>491</v>
      </c>
      <c r="I120" s="327" t="s">
        <v>433</v>
      </c>
      <c r="J120" s="328">
        <v>100</v>
      </c>
      <c r="K120" s="328">
        <v>50</v>
      </c>
      <c r="L120" s="326"/>
    </row>
    <row r="121" spans="4:12" ht="15.75" customHeight="1">
      <c r="D121" s="639"/>
      <c r="E121" s="639"/>
      <c r="F121" s="639"/>
      <c r="G121" s="327">
        <v>119</v>
      </c>
      <c r="H121" s="327" t="s">
        <v>492</v>
      </c>
      <c r="I121" s="327" t="s">
        <v>433</v>
      </c>
      <c r="J121" s="328">
        <v>100</v>
      </c>
      <c r="K121" s="328">
        <v>50</v>
      </c>
      <c r="L121" s="326"/>
    </row>
    <row r="122" spans="4:12" ht="15" customHeight="1">
      <c r="D122" s="639"/>
      <c r="E122" s="639"/>
      <c r="F122" s="639"/>
      <c r="G122" s="327">
        <v>120</v>
      </c>
      <c r="H122" s="327" t="s">
        <v>493</v>
      </c>
      <c r="I122" s="327" t="s">
        <v>433</v>
      </c>
      <c r="J122" s="328">
        <v>100</v>
      </c>
      <c r="K122" s="328">
        <v>50</v>
      </c>
      <c r="L122" s="326"/>
    </row>
    <row r="123" spans="4:12" ht="15.75" hidden="1" customHeight="1">
      <c r="D123" s="639"/>
      <c r="E123" s="639"/>
      <c r="F123" s="639"/>
      <c r="G123" s="329">
        <v>121</v>
      </c>
      <c r="H123" s="329" t="s">
        <v>494</v>
      </c>
      <c r="I123" s="327" t="s">
        <v>433</v>
      </c>
      <c r="J123" s="328" t="s">
        <v>427</v>
      </c>
      <c r="K123" s="328"/>
      <c r="L123" s="326"/>
    </row>
    <row r="124" spans="4:12" ht="15.75" customHeight="1">
      <c r="D124" s="639"/>
      <c r="E124" s="639"/>
      <c r="F124" s="639"/>
      <c r="G124" s="327">
        <v>122</v>
      </c>
      <c r="H124" s="327" t="s">
        <v>495</v>
      </c>
      <c r="I124" s="327" t="s">
        <v>433</v>
      </c>
      <c r="J124" s="328">
        <v>300</v>
      </c>
      <c r="K124" s="328">
        <v>150</v>
      </c>
      <c r="L124" s="326"/>
    </row>
    <row r="125" spans="4:12" ht="15.75" customHeight="1">
      <c r="D125" s="641"/>
      <c r="E125" s="641"/>
      <c r="F125" s="641"/>
      <c r="G125" s="338">
        <v>123</v>
      </c>
      <c r="H125" s="338" t="s">
        <v>496</v>
      </c>
      <c r="I125" s="327" t="s">
        <v>433</v>
      </c>
      <c r="J125" s="339">
        <v>300</v>
      </c>
      <c r="K125" s="339">
        <v>150</v>
      </c>
      <c r="L125" s="326"/>
    </row>
  </sheetData>
  <sheetProtection algorithmName="SHA-512" hashValue="nljMd8vDi3zpk6J8VxYrwMYfb66trORvq28PJxFlhfDecXj9jg3DNvO35tNpzIOONu+DwLiwAEC9gKDvYmy4fA==" saltValue="8dsDzGPsba3jAeC8kM2lmQ==" spinCount="100000" sheet="1" objects="1" scenarios="1"/>
  <mergeCells count="35">
    <mergeCell ref="J1:K1"/>
    <mergeCell ref="J5:K5"/>
    <mergeCell ref="F72:F74"/>
    <mergeCell ref="D8:D55"/>
    <mergeCell ref="E8:E29"/>
    <mergeCell ref="F8:F16"/>
    <mergeCell ref="F17:F28"/>
    <mergeCell ref="E30:E44"/>
    <mergeCell ref="F30:F44"/>
    <mergeCell ref="E46:E55"/>
    <mergeCell ref="F53:F55"/>
    <mergeCell ref="E61:E63"/>
    <mergeCell ref="F61:F63"/>
    <mergeCell ref="E65:E68"/>
    <mergeCell ref="F65:F68"/>
    <mergeCell ref="E69:E71"/>
    <mergeCell ref="D98:D125"/>
    <mergeCell ref="E98:E125"/>
    <mergeCell ref="F98:F125"/>
    <mergeCell ref="E76:E78"/>
    <mergeCell ref="F76:F78"/>
    <mergeCell ref="D79:D91"/>
    <mergeCell ref="E79:E88"/>
    <mergeCell ref="F79:F88"/>
    <mergeCell ref="E89:E97"/>
    <mergeCell ref="F89:F90"/>
    <mergeCell ref="D92:D93"/>
    <mergeCell ref="F92:F95"/>
    <mergeCell ref="D56:D78"/>
    <mergeCell ref="E56:E60"/>
    <mergeCell ref="F56:F60"/>
    <mergeCell ref="D94:D97"/>
    <mergeCell ref="F69:F71"/>
    <mergeCell ref="E72:E75"/>
    <mergeCell ref="F96:F97"/>
  </mergeCells>
  <phoneticPr fontId="1"/>
  <pageMargins left="0.51" right="0.46" top="0.59" bottom="0.3" header="0.31496062992125984" footer="0.19"/>
  <pageSetup paperSize="9" scale="65" orientation="portrait" r:id="rId1"/>
  <rowBreaks count="1" manualBreakCount="1">
    <brk id="78" min="2" max="1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E2F1F3-A39D-4D2A-B3FD-43C297587971}">
  <sheetPr>
    <tabColor rgb="FFFF0000"/>
    <pageSetUpPr fitToPage="1"/>
  </sheetPr>
  <dimension ref="A1:AI72"/>
  <sheetViews>
    <sheetView view="pageBreakPreview" zoomScale="90" zoomScaleNormal="100" zoomScaleSheetLayoutView="90" workbookViewId="0">
      <selection activeCell="R2" sqref="R2"/>
    </sheetView>
  </sheetViews>
  <sheetFormatPr defaultRowHeight="13.5"/>
  <cols>
    <col min="1" max="1" width="7" style="249" customWidth="1"/>
    <col min="2" max="2" width="9" style="249"/>
    <col min="3" max="3" width="9" style="343"/>
    <col min="4" max="7" width="9" style="249"/>
    <col min="8" max="8" width="2.625" style="249" customWidth="1"/>
    <col min="9" max="9" width="9" style="249"/>
    <col min="10" max="10" width="9" style="343"/>
    <col min="11" max="14" width="9" style="249"/>
    <col min="15" max="15" width="2.375" style="249" customWidth="1"/>
    <col min="16" max="17" width="9" style="343"/>
    <col min="18" max="21" width="9" style="249"/>
    <col min="22" max="22" width="4.125" style="249" customWidth="1"/>
    <col min="23" max="16384" width="9" style="249"/>
  </cols>
  <sheetData>
    <row r="1" spans="1:22" ht="18" customHeight="1">
      <c r="A1" s="342" t="s">
        <v>325</v>
      </c>
      <c r="B1" s="342"/>
      <c r="D1" s="344" t="s">
        <v>497</v>
      </c>
      <c r="J1" s="249"/>
    </row>
    <row r="4" spans="1:22" ht="14.25" thickBot="1">
      <c r="C4" s="345" t="s">
        <v>498</v>
      </c>
      <c r="D4" s="654" t="s">
        <v>464</v>
      </c>
      <c r="E4" s="655"/>
    </row>
    <row r="5" spans="1:22" ht="16.5">
      <c r="B5" s="656" t="s">
        <v>499</v>
      </c>
      <c r="C5" s="657"/>
      <c r="D5" s="657"/>
      <c r="E5" s="657"/>
      <c r="F5" s="657"/>
      <c r="G5" s="658"/>
      <c r="H5" s="346"/>
      <c r="I5" s="650" t="s">
        <v>500</v>
      </c>
      <c r="J5" s="651"/>
      <c r="K5" s="651"/>
      <c r="L5" s="651"/>
      <c r="M5" s="651"/>
      <c r="N5" s="652"/>
      <c r="P5" s="650" t="s">
        <v>501</v>
      </c>
      <c r="Q5" s="651"/>
      <c r="R5" s="651"/>
      <c r="S5" s="651"/>
      <c r="T5" s="651"/>
      <c r="U5" s="652"/>
      <c r="V5" s="347"/>
    </row>
    <row r="6" spans="1:22" ht="14.25" thickBot="1">
      <c r="B6" s="348" t="s">
        <v>502</v>
      </c>
      <c r="C6" s="653" t="s">
        <v>335</v>
      </c>
      <c r="D6" s="653"/>
      <c r="E6" s="349" t="s">
        <v>503</v>
      </c>
      <c r="F6" s="350" t="s">
        <v>339</v>
      </c>
      <c r="G6" s="351" t="s">
        <v>504</v>
      </c>
      <c r="H6" s="352"/>
      <c r="I6" s="348" t="s">
        <v>502</v>
      </c>
      <c r="J6" s="653" t="s">
        <v>335</v>
      </c>
      <c r="K6" s="653"/>
      <c r="L6" s="349" t="s">
        <v>503</v>
      </c>
      <c r="M6" s="350" t="s">
        <v>339</v>
      </c>
      <c r="N6" s="351" t="s">
        <v>504</v>
      </c>
      <c r="P6" s="348" t="s">
        <v>502</v>
      </c>
      <c r="Q6" s="653" t="s">
        <v>335</v>
      </c>
      <c r="R6" s="653"/>
      <c r="S6" s="349" t="s">
        <v>503</v>
      </c>
      <c r="T6" s="350" t="s">
        <v>339</v>
      </c>
      <c r="U6" s="351" t="s">
        <v>504</v>
      </c>
      <c r="V6" s="347"/>
    </row>
    <row r="7" spans="1:22" ht="14.25" thickBot="1">
      <c r="B7" s="353">
        <v>87</v>
      </c>
      <c r="C7" s="354" t="s">
        <v>505</v>
      </c>
      <c r="D7" s="354" t="s">
        <v>506</v>
      </c>
      <c r="E7" s="354" t="s">
        <v>348</v>
      </c>
      <c r="F7" s="355">
        <v>1100</v>
      </c>
      <c r="G7" s="356">
        <v>550</v>
      </c>
      <c r="H7" s="357"/>
      <c r="I7" s="358">
        <v>1</v>
      </c>
      <c r="J7" s="354" t="s">
        <v>507</v>
      </c>
      <c r="K7" s="354" t="s">
        <v>508</v>
      </c>
      <c r="L7" s="354" t="s">
        <v>348</v>
      </c>
      <c r="M7" s="359">
        <v>900</v>
      </c>
      <c r="N7" s="360">
        <v>450</v>
      </c>
      <c r="P7" s="361">
        <v>125</v>
      </c>
      <c r="Q7" s="362" t="s">
        <v>509</v>
      </c>
      <c r="R7" s="363" t="s">
        <v>510</v>
      </c>
      <c r="S7" s="364" t="s">
        <v>386</v>
      </c>
      <c r="T7" s="365">
        <v>3000</v>
      </c>
      <c r="U7" s="366">
        <v>1500</v>
      </c>
    </row>
    <row r="8" spans="1:22">
      <c r="B8" s="367">
        <v>88</v>
      </c>
      <c r="C8" s="368" t="s">
        <v>505</v>
      </c>
      <c r="D8" s="368" t="s">
        <v>506</v>
      </c>
      <c r="E8" s="369" t="s">
        <v>498</v>
      </c>
      <c r="F8" s="370">
        <v>2300</v>
      </c>
      <c r="G8" s="371">
        <v>1150</v>
      </c>
      <c r="H8" s="357"/>
      <c r="I8" s="367">
        <v>2</v>
      </c>
      <c r="J8" s="368" t="s">
        <v>507</v>
      </c>
      <c r="K8" s="368" t="s">
        <v>511</v>
      </c>
      <c r="L8" s="368" t="s">
        <v>348</v>
      </c>
      <c r="M8" s="372">
        <v>1300</v>
      </c>
      <c r="N8" s="373">
        <v>650</v>
      </c>
    </row>
    <row r="9" spans="1:22" ht="16.5">
      <c r="B9" s="374">
        <v>89</v>
      </c>
      <c r="C9" s="375" t="s">
        <v>512</v>
      </c>
      <c r="D9" s="375" t="s">
        <v>513</v>
      </c>
      <c r="E9" s="375" t="s">
        <v>348</v>
      </c>
      <c r="F9" s="376">
        <v>1000</v>
      </c>
      <c r="G9" s="377">
        <v>500</v>
      </c>
      <c r="H9" s="357"/>
      <c r="I9" s="367">
        <v>3</v>
      </c>
      <c r="J9" s="368" t="s">
        <v>507</v>
      </c>
      <c r="K9" s="368" t="s">
        <v>514</v>
      </c>
      <c r="L9" s="368" t="s">
        <v>348</v>
      </c>
      <c r="M9" s="372">
        <v>900</v>
      </c>
      <c r="N9" s="373">
        <v>450</v>
      </c>
      <c r="P9" s="378" t="s">
        <v>515</v>
      </c>
      <c r="Q9" s="379"/>
      <c r="R9" s="379"/>
      <c r="S9" s="379"/>
      <c r="T9" s="380"/>
      <c r="U9" s="380"/>
    </row>
    <row r="10" spans="1:22">
      <c r="B10" s="381">
        <v>92</v>
      </c>
      <c r="C10" s="382" t="s">
        <v>505</v>
      </c>
      <c r="D10" s="382" t="s">
        <v>516</v>
      </c>
      <c r="E10" s="382" t="s">
        <v>348</v>
      </c>
      <c r="F10" s="383">
        <v>1900</v>
      </c>
      <c r="G10" s="384">
        <v>950</v>
      </c>
      <c r="H10" s="357"/>
      <c r="I10" s="367">
        <v>7</v>
      </c>
      <c r="J10" s="368" t="s">
        <v>507</v>
      </c>
      <c r="K10" s="368" t="s">
        <v>508</v>
      </c>
      <c r="L10" s="369" t="s">
        <v>498</v>
      </c>
      <c r="M10" s="372">
        <v>3300</v>
      </c>
      <c r="N10" s="373">
        <v>1650</v>
      </c>
      <c r="P10" s="385" t="s">
        <v>517</v>
      </c>
      <c r="Q10" s="386"/>
      <c r="R10" s="387"/>
      <c r="S10" s="387"/>
      <c r="T10" s="386"/>
      <c r="U10" s="386"/>
    </row>
    <row r="11" spans="1:22">
      <c r="B11" s="367">
        <v>93</v>
      </c>
      <c r="C11" s="368" t="s">
        <v>505</v>
      </c>
      <c r="D11" s="368" t="s">
        <v>516</v>
      </c>
      <c r="E11" s="369" t="s">
        <v>498</v>
      </c>
      <c r="F11" s="370">
        <v>3500</v>
      </c>
      <c r="G11" s="371">
        <v>1750</v>
      </c>
      <c r="H11" s="357"/>
      <c r="I11" s="367">
        <v>8</v>
      </c>
      <c r="J11" s="368" t="s">
        <v>507</v>
      </c>
      <c r="K11" s="368" t="s">
        <v>511</v>
      </c>
      <c r="L11" s="369" t="s">
        <v>498</v>
      </c>
      <c r="M11" s="372">
        <v>3700</v>
      </c>
      <c r="N11" s="373">
        <v>1850</v>
      </c>
      <c r="P11" s="385" t="s">
        <v>518</v>
      </c>
      <c r="Q11" s="380"/>
      <c r="R11" s="380"/>
      <c r="S11" s="380"/>
      <c r="T11" s="380"/>
      <c r="U11" s="380"/>
    </row>
    <row r="12" spans="1:22">
      <c r="B12" s="367">
        <v>94</v>
      </c>
      <c r="C12" s="368" t="s">
        <v>519</v>
      </c>
      <c r="D12" s="368" t="s">
        <v>520</v>
      </c>
      <c r="E12" s="368" t="s">
        <v>348</v>
      </c>
      <c r="F12" s="370">
        <v>2500</v>
      </c>
      <c r="G12" s="371">
        <v>1250</v>
      </c>
      <c r="H12" s="357"/>
      <c r="I12" s="367">
        <v>22</v>
      </c>
      <c r="J12" s="368" t="s">
        <v>521</v>
      </c>
      <c r="K12" s="368" t="s">
        <v>522</v>
      </c>
      <c r="L12" s="368" t="s">
        <v>364</v>
      </c>
      <c r="M12" s="372">
        <v>2600</v>
      </c>
      <c r="N12" s="373">
        <v>1300</v>
      </c>
      <c r="P12" s="388" t="s">
        <v>502</v>
      </c>
      <c r="Q12" s="649" t="s">
        <v>335</v>
      </c>
      <c r="R12" s="649"/>
      <c r="S12" s="389" t="s">
        <v>503</v>
      </c>
      <c r="T12" s="390" t="s">
        <v>339</v>
      </c>
      <c r="U12" s="391" t="s">
        <v>504</v>
      </c>
      <c r="V12" s="380"/>
    </row>
    <row r="13" spans="1:22" ht="14.25" thickBot="1">
      <c r="B13" s="392">
        <v>95</v>
      </c>
      <c r="C13" s="393" t="s">
        <v>519</v>
      </c>
      <c r="D13" s="393" t="s">
        <v>520</v>
      </c>
      <c r="E13" s="394" t="s">
        <v>498</v>
      </c>
      <c r="F13" s="395">
        <v>4000</v>
      </c>
      <c r="G13" s="396">
        <v>2000</v>
      </c>
      <c r="H13" s="357"/>
      <c r="I13" s="367">
        <v>38</v>
      </c>
      <c r="J13" s="368" t="s">
        <v>523</v>
      </c>
      <c r="K13" s="368" t="s">
        <v>524</v>
      </c>
      <c r="L13" s="368" t="s">
        <v>364</v>
      </c>
      <c r="M13" s="372">
        <v>2400</v>
      </c>
      <c r="N13" s="373">
        <v>1200</v>
      </c>
      <c r="P13" s="397">
        <v>4</v>
      </c>
      <c r="Q13" s="397" t="s">
        <v>508</v>
      </c>
      <c r="R13" s="397" t="s">
        <v>511</v>
      </c>
      <c r="S13" s="397" t="s">
        <v>348</v>
      </c>
      <c r="T13" s="398">
        <v>200</v>
      </c>
      <c r="U13" s="398">
        <v>100</v>
      </c>
      <c r="V13" s="386"/>
    </row>
    <row r="14" spans="1:22" ht="14.25" thickBot="1">
      <c r="H14" s="357"/>
      <c r="I14" s="367">
        <v>10</v>
      </c>
      <c r="J14" s="368" t="s">
        <v>525</v>
      </c>
      <c r="K14" s="368" t="s">
        <v>522</v>
      </c>
      <c r="L14" s="368" t="s">
        <v>348</v>
      </c>
      <c r="M14" s="372">
        <v>1600</v>
      </c>
      <c r="N14" s="373">
        <v>800</v>
      </c>
      <c r="P14" s="399">
        <v>9</v>
      </c>
      <c r="Q14" s="399" t="s">
        <v>508</v>
      </c>
      <c r="R14" s="399" t="s">
        <v>511</v>
      </c>
      <c r="S14" s="400" t="s">
        <v>526</v>
      </c>
      <c r="T14" s="401">
        <v>400</v>
      </c>
      <c r="U14" s="401">
        <v>200</v>
      </c>
      <c r="V14" s="386"/>
    </row>
    <row r="15" spans="1:22" ht="16.5">
      <c r="B15" s="650" t="s">
        <v>527</v>
      </c>
      <c r="C15" s="651"/>
      <c r="D15" s="651"/>
      <c r="E15" s="651"/>
      <c r="F15" s="651"/>
      <c r="G15" s="652"/>
      <c r="H15" s="357"/>
      <c r="I15" s="367">
        <v>11</v>
      </c>
      <c r="J15" s="368" t="s">
        <v>525</v>
      </c>
      <c r="K15" s="368" t="s">
        <v>528</v>
      </c>
      <c r="L15" s="368" t="s">
        <v>348</v>
      </c>
      <c r="M15" s="372">
        <v>1600</v>
      </c>
      <c r="N15" s="373">
        <v>800</v>
      </c>
      <c r="P15" s="402">
        <v>36</v>
      </c>
      <c r="Q15" s="402" t="s">
        <v>393</v>
      </c>
      <c r="R15" s="402" t="s">
        <v>529</v>
      </c>
      <c r="S15" s="402" t="s">
        <v>348</v>
      </c>
      <c r="T15" s="403">
        <v>700</v>
      </c>
      <c r="U15" s="403">
        <v>350</v>
      </c>
      <c r="V15" s="404"/>
    </row>
    <row r="16" spans="1:22" ht="14.25" thickBot="1">
      <c r="B16" s="348" t="s">
        <v>502</v>
      </c>
      <c r="C16" s="653" t="s">
        <v>335</v>
      </c>
      <c r="D16" s="653"/>
      <c r="E16" s="349" t="s">
        <v>503</v>
      </c>
      <c r="F16" s="350" t="s">
        <v>339</v>
      </c>
      <c r="G16" s="351" t="s">
        <v>504</v>
      </c>
      <c r="H16" s="357"/>
      <c r="I16" s="367">
        <v>12</v>
      </c>
      <c r="J16" s="368" t="s">
        <v>525</v>
      </c>
      <c r="K16" s="368" t="s">
        <v>530</v>
      </c>
      <c r="L16" s="368" t="s">
        <v>348</v>
      </c>
      <c r="M16" s="372">
        <v>1600</v>
      </c>
      <c r="N16" s="373">
        <v>800</v>
      </c>
      <c r="P16" s="402">
        <v>42</v>
      </c>
      <c r="Q16" s="402" t="s">
        <v>393</v>
      </c>
      <c r="R16" s="402" t="s">
        <v>531</v>
      </c>
      <c r="S16" s="402" t="s">
        <v>386</v>
      </c>
      <c r="T16" s="403">
        <v>1000</v>
      </c>
      <c r="U16" s="403">
        <v>500</v>
      </c>
      <c r="V16" s="380"/>
    </row>
    <row r="17" spans="2:23">
      <c r="B17" s="405">
        <v>90</v>
      </c>
      <c r="C17" s="406" t="s">
        <v>506</v>
      </c>
      <c r="D17" s="406" t="s">
        <v>516</v>
      </c>
      <c r="E17" s="406" t="s">
        <v>348</v>
      </c>
      <c r="F17" s="407">
        <v>1100</v>
      </c>
      <c r="G17" s="408">
        <v>550</v>
      </c>
      <c r="H17" s="357"/>
      <c r="I17" s="367">
        <v>16</v>
      </c>
      <c r="J17" s="368" t="s">
        <v>525</v>
      </c>
      <c r="K17" s="368" t="s">
        <v>522</v>
      </c>
      <c r="L17" s="368" t="s">
        <v>364</v>
      </c>
      <c r="M17" s="372">
        <v>3000</v>
      </c>
      <c r="N17" s="373">
        <v>1500</v>
      </c>
      <c r="P17" s="402">
        <v>45</v>
      </c>
      <c r="Q17" s="402" t="s">
        <v>393</v>
      </c>
      <c r="R17" s="402" t="s">
        <v>398</v>
      </c>
      <c r="S17" s="402" t="s">
        <v>348</v>
      </c>
      <c r="T17" s="403">
        <v>700</v>
      </c>
      <c r="U17" s="403">
        <v>350</v>
      </c>
      <c r="V17" s="404"/>
    </row>
    <row r="18" spans="2:23" ht="14.25" thickBot="1">
      <c r="B18" s="405">
        <v>91</v>
      </c>
      <c r="C18" s="406" t="s">
        <v>506</v>
      </c>
      <c r="D18" s="406" t="s">
        <v>516</v>
      </c>
      <c r="E18" s="369" t="s">
        <v>498</v>
      </c>
      <c r="F18" s="407">
        <v>2300</v>
      </c>
      <c r="G18" s="408">
        <v>1150</v>
      </c>
      <c r="H18" s="357"/>
      <c r="I18" s="367">
        <v>17</v>
      </c>
      <c r="J18" s="368" t="s">
        <v>525</v>
      </c>
      <c r="K18" s="368" t="s">
        <v>528</v>
      </c>
      <c r="L18" s="368" t="s">
        <v>364</v>
      </c>
      <c r="M18" s="372">
        <v>3000</v>
      </c>
      <c r="N18" s="373">
        <v>1500</v>
      </c>
      <c r="P18" s="402">
        <v>47</v>
      </c>
      <c r="Q18" s="402" t="s">
        <v>393</v>
      </c>
      <c r="R18" s="402" t="s">
        <v>532</v>
      </c>
      <c r="S18" s="402" t="s">
        <v>386</v>
      </c>
      <c r="T18" s="403">
        <v>700</v>
      </c>
      <c r="U18" s="403">
        <v>350</v>
      </c>
      <c r="W18" s="409" t="s">
        <v>533</v>
      </c>
    </row>
    <row r="19" spans="2:23">
      <c r="B19" s="353">
        <v>79</v>
      </c>
      <c r="C19" s="410" t="s">
        <v>534</v>
      </c>
      <c r="D19" s="410" t="s">
        <v>535</v>
      </c>
      <c r="E19" s="410" t="s">
        <v>348</v>
      </c>
      <c r="F19" s="411">
        <v>100</v>
      </c>
      <c r="G19" s="412">
        <v>50</v>
      </c>
      <c r="H19" s="357"/>
      <c r="I19" s="367">
        <v>18</v>
      </c>
      <c r="J19" s="368" t="s">
        <v>525</v>
      </c>
      <c r="K19" s="368" t="s">
        <v>536</v>
      </c>
      <c r="L19" s="368" t="s">
        <v>364</v>
      </c>
      <c r="M19" s="372">
        <v>3000</v>
      </c>
      <c r="N19" s="373">
        <v>1500</v>
      </c>
      <c r="P19" s="413" t="s">
        <v>537</v>
      </c>
      <c r="Q19" s="387"/>
      <c r="R19" s="387"/>
      <c r="S19" s="387"/>
      <c r="T19" s="386"/>
      <c r="U19" s="386"/>
      <c r="V19" s="404"/>
    </row>
    <row r="20" spans="2:23">
      <c r="B20" s="414">
        <v>80</v>
      </c>
      <c r="C20" s="415" t="s">
        <v>534</v>
      </c>
      <c r="D20" s="415" t="s">
        <v>538</v>
      </c>
      <c r="E20" s="415" t="s">
        <v>348</v>
      </c>
      <c r="F20" s="416">
        <v>200</v>
      </c>
      <c r="G20" s="417">
        <v>100</v>
      </c>
      <c r="H20" s="357"/>
      <c r="I20" s="414">
        <v>61</v>
      </c>
      <c r="J20" s="415" t="s">
        <v>525</v>
      </c>
      <c r="K20" s="415" t="s">
        <v>539</v>
      </c>
      <c r="L20" s="415" t="s">
        <v>348</v>
      </c>
      <c r="M20" s="418">
        <v>1200</v>
      </c>
      <c r="N20" s="419">
        <v>600</v>
      </c>
      <c r="P20" s="402">
        <v>50</v>
      </c>
      <c r="Q20" s="402" t="s">
        <v>393</v>
      </c>
      <c r="R20" s="402" t="s">
        <v>540</v>
      </c>
      <c r="S20" s="402" t="s">
        <v>348</v>
      </c>
      <c r="T20" s="403">
        <v>500</v>
      </c>
      <c r="U20" s="403">
        <v>250</v>
      </c>
      <c r="V20" s="404"/>
    </row>
    <row r="21" spans="2:23" ht="14.25" thickBot="1">
      <c r="B21" s="414">
        <v>82</v>
      </c>
      <c r="C21" s="415" t="s">
        <v>541</v>
      </c>
      <c r="D21" s="415" t="s">
        <v>535</v>
      </c>
      <c r="E21" s="415" t="s">
        <v>348</v>
      </c>
      <c r="F21" s="416">
        <v>100</v>
      </c>
      <c r="G21" s="417">
        <v>50</v>
      </c>
      <c r="H21" s="357"/>
      <c r="I21" s="420">
        <v>60</v>
      </c>
      <c r="J21" s="421" t="s">
        <v>542</v>
      </c>
      <c r="K21" s="421" t="s">
        <v>539</v>
      </c>
      <c r="L21" s="421" t="s">
        <v>348</v>
      </c>
      <c r="M21" s="422">
        <v>800</v>
      </c>
      <c r="N21" s="423">
        <v>400</v>
      </c>
      <c r="P21" s="385" t="s">
        <v>543</v>
      </c>
      <c r="Q21" s="380"/>
      <c r="R21" s="380"/>
      <c r="S21" s="380"/>
      <c r="T21" s="380"/>
      <c r="U21" s="380"/>
      <c r="V21" s="380"/>
    </row>
    <row r="22" spans="2:23">
      <c r="B22" s="414">
        <v>83</v>
      </c>
      <c r="C22" s="415" t="s">
        <v>541</v>
      </c>
      <c r="D22" s="415" t="s">
        <v>538</v>
      </c>
      <c r="E22" s="415" t="s">
        <v>348</v>
      </c>
      <c r="F22" s="416">
        <v>200</v>
      </c>
      <c r="G22" s="417">
        <v>100</v>
      </c>
      <c r="H22" s="357"/>
      <c r="I22" s="358">
        <v>23</v>
      </c>
      <c r="J22" s="354" t="s">
        <v>505</v>
      </c>
      <c r="K22" s="354" t="s">
        <v>544</v>
      </c>
      <c r="L22" s="354" t="s">
        <v>348</v>
      </c>
      <c r="M22" s="359">
        <v>1100</v>
      </c>
      <c r="N22" s="360">
        <v>550</v>
      </c>
      <c r="P22" s="402">
        <v>34</v>
      </c>
      <c r="Q22" s="402" t="s">
        <v>393</v>
      </c>
      <c r="R22" s="402" t="s">
        <v>545</v>
      </c>
      <c r="S22" s="402" t="s">
        <v>348</v>
      </c>
      <c r="T22" s="403">
        <v>1100</v>
      </c>
      <c r="U22" s="403">
        <v>550</v>
      </c>
      <c r="V22" s="404"/>
    </row>
    <row r="23" spans="2:23">
      <c r="B23" s="414">
        <v>84</v>
      </c>
      <c r="C23" s="415" t="s">
        <v>546</v>
      </c>
      <c r="D23" s="415" t="s">
        <v>535</v>
      </c>
      <c r="E23" s="415" t="s">
        <v>348</v>
      </c>
      <c r="F23" s="416">
        <v>100</v>
      </c>
      <c r="G23" s="417">
        <v>50</v>
      </c>
      <c r="H23" s="357"/>
      <c r="I23" s="367">
        <v>24</v>
      </c>
      <c r="J23" s="368" t="s">
        <v>505</v>
      </c>
      <c r="K23" s="368" t="s">
        <v>528</v>
      </c>
      <c r="L23" s="368" t="s">
        <v>348</v>
      </c>
      <c r="M23" s="372">
        <v>900</v>
      </c>
      <c r="N23" s="373">
        <v>450</v>
      </c>
      <c r="P23" s="385" t="s">
        <v>547</v>
      </c>
      <c r="Q23" s="386"/>
      <c r="R23" s="386"/>
      <c r="S23" s="380"/>
      <c r="T23" s="380"/>
      <c r="U23" s="380"/>
      <c r="V23" s="424"/>
    </row>
    <row r="24" spans="2:23">
      <c r="B24" s="414">
        <v>85</v>
      </c>
      <c r="C24" s="415" t="s">
        <v>548</v>
      </c>
      <c r="D24" s="415" t="s">
        <v>538</v>
      </c>
      <c r="E24" s="415" t="s">
        <v>348</v>
      </c>
      <c r="F24" s="416">
        <v>200</v>
      </c>
      <c r="G24" s="417">
        <v>100</v>
      </c>
      <c r="H24" s="357"/>
      <c r="I24" s="367">
        <v>25</v>
      </c>
      <c r="J24" s="368" t="s">
        <v>505</v>
      </c>
      <c r="K24" s="368" t="s">
        <v>549</v>
      </c>
      <c r="L24" s="368" t="s">
        <v>348</v>
      </c>
      <c r="M24" s="372">
        <v>800</v>
      </c>
      <c r="N24" s="373">
        <v>450</v>
      </c>
      <c r="P24" s="402">
        <v>31</v>
      </c>
      <c r="Q24" s="402" t="s">
        <v>393</v>
      </c>
      <c r="R24" s="402" t="s">
        <v>550</v>
      </c>
      <c r="S24" s="402" t="s">
        <v>348</v>
      </c>
      <c r="T24" s="403">
        <v>1200</v>
      </c>
      <c r="U24" s="403">
        <v>600</v>
      </c>
      <c r="V24" s="404"/>
    </row>
    <row r="25" spans="2:23">
      <c r="B25" s="414">
        <v>86</v>
      </c>
      <c r="C25" s="415" t="s">
        <v>535</v>
      </c>
      <c r="D25" s="415" t="s">
        <v>538</v>
      </c>
      <c r="E25" s="415" t="s">
        <v>348</v>
      </c>
      <c r="F25" s="416">
        <v>100</v>
      </c>
      <c r="G25" s="417">
        <v>50</v>
      </c>
      <c r="H25" s="357"/>
      <c r="I25" s="414">
        <v>26</v>
      </c>
      <c r="J25" s="368" t="s">
        <v>505</v>
      </c>
      <c r="K25" s="368" t="s">
        <v>551</v>
      </c>
      <c r="L25" s="368" t="s">
        <v>348</v>
      </c>
      <c r="M25" s="372">
        <v>400</v>
      </c>
      <c r="N25" s="373">
        <v>200</v>
      </c>
      <c r="P25" s="385" t="s">
        <v>552</v>
      </c>
      <c r="Q25" s="380"/>
      <c r="R25" s="380"/>
      <c r="S25" s="380"/>
      <c r="T25" s="380"/>
      <c r="U25" s="380"/>
      <c r="V25" s="424"/>
    </row>
    <row r="26" spans="2:23" ht="14.25" thickBot="1">
      <c r="B26" s="414">
        <v>97</v>
      </c>
      <c r="C26" s="415" t="s">
        <v>553</v>
      </c>
      <c r="D26" s="415" t="s">
        <v>554</v>
      </c>
      <c r="E26" s="415" t="s">
        <v>433</v>
      </c>
      <c r="F26" s="416">
        <v>100</v>
      </c>
      <c r="G26" s="417">
        <v>50</v>
      </c>
      <c r="H26" s="357"/>
      <c r="I26" s="392">
        <v>27</v>
      </c>
      <c r="J26" s="393" t="s">
        <v>505</v>
      </c>
      <c r="K26" s="393" t="s">
        <v>508</v>
      </c>
      <c r="L26" s="393" t="s">
        <v>348</v>
      </c>
      <c r="M26" s="425">
        <v>200</v>
      </c>
      <c r="N26" s="426">
        <v>150</v>
      </c>
      <c r="P26" s="402">
        <v>35</v>
      </c>
      <c r="Q26" s="402" t="s">
        <v>551</v>
      </c>
      <c r="R26" s="402" t="s">
        <v>549</v>
      </c>
      <c r="S26" s="402" t="s">
        <v>348</v>
      </c>
      <c r="T26" s="427">
        <v>400</v>
      </c>
      <c r="U26" s="427">
        <v>200</v>
      </c>
      <c r="V26" s="404"/>
    </row>
    <row r="27" spans="2:23" ht="14.25" thickBot="1">
      <c r="B27" s="414">
        <v>98</v>
      </c>
      <c r="C27" s="415" t="s">
        <v>553</v>
      </c>
      <c r="D27" s="415" t="s">
        <v>555</v>
      </c>
      <c r="E27" s="415" t="s">
        <v>433</v>
      </c>
      <c r="F27" s="416">
        <v>100</v>
      </c>
      <c r="G27" s="417">
        <v>50</v>
      </c>
      <c r="H27" s="357"/>
      <c r="P27" s="402">
        <v>41</v>
      </c>
      <c r="Q27" s="402" t="s">
        <v>395</v>
      </c>
      <c r="R27" s="402" t="s">
        <v>531</v>
      </c>
      <c r="S27" s="402" t="s">
        <v>386</v>
      </c>
      <c r="T27" s="403">
        <v>700</v>
      </c>
      <c r="U27" s="403">
        <v>350</v>
      </c>
      <c r="V27" s="404"/>
    </row>
    <row r="28" spans="2:23" ht="16.5">
      <c r="B28" s="414">
        <v>99</v>
      </c>
      <c r="C28" s="415" t="s">
        <v>553</v>
      </c>
      <c r="D28" s="415" t="s">
        <v>556</v>
      </c>
      <c r="E28" s="415" t="s">
        <v>433</v>
      </c>
      <c r="F28" s="416">
        <v>200</v>
      </c>
      <c r="G28" s="417">
        <v>150</v>
      </c>
      <c r="H28" s="357"/>
      <c r="I28" s="650" t="s">
        <v>557</v>
      </c>
      <c r="J28" s="651"/>
      <c r="K28" s="651"/>
      <c r="L28" s="651"/>
      <c r="M28" s="651"/>
      <c r="N28" s="652"/>
      <c r="P28" s="402">
        <v>44</v>
      </c>
      <c r="Q28" s="402" t="s">
        <v>395</v>
      </c>
      <c r="R28" s="402" t="s">
        <v>398</v>
      </c>
      <c r="S28" s="402" t="s">
        <v>348</v>
      </c>
      <c r="T28" s="403">
        <v>500</v>
      </c>
      <c r="U28" s="403">
        <v>250</v>
      </c>
      <c r="V28" s="428"/>
    </row>
    <row r="29" spans="2:23" ht="14.25" thickBot="1">
      <c r="B29" s="414">
        <v>100</v>
      </c>
      <c r="C29" s="415" t="s">
        <v>553</v>
      </c>
      <c r="D29" s="415" t="s">
        <v>558</v>
      </c>
      <c r="E29" s="415" t="s">
        <v>433</v>
      </c>
      <c r="F29" s="416">
        <v>400</v>
      </c>
      <c r="G29" s="417">
        <v>200</v>
      </c>
      <c r="H29" s="357"/>
      <c r="I29" s="348" t="s">
        <v>502</v>
      </c>
      <c r="J29" s="653" t="s">
        <v>335</v>
      </c>
      <c r="K29" s="653"/>
      <c r="L29" s="349" t="s">
        <v>503</v>
      </c>
      <c r="M29" s="350" t="s">
        <v>339</v>
      </c>
      <c r="N29" s="351" t="s">
        <v>504</v>
      </c>
      <c r="P29" s="385" t="s">
        <v>559</v>
      </c>
      <c r="Q29" s="386"/>
      <c r="R29" s="386"/>
      <c r="S29" s="386"/>
      <c r="T29" s="386"/>
      <c r="U29" s="386"/>
      <c r="V29" s="404"/>
    </row>
    <row r="30" spans="2:23">
      <c r="B30" s="414">
        <v>101</v>
      </c>
      <c r="C30" s="415" t="s">
        <v>553</v>
      </c>
      <c r="D30" s="415" t="s">
        <v>560</v>
      </c>
      <c r="E30" s="415" t="s">
        <v>433</v>
      </c>
      <c r="F30" s="416">
        <v>400</v>
      </c>
      <c r="G30" s="417">
        <v>200</v>
      </c>
      <c r="H30" s="357"/>
      <c r="I30" s="429">
        <v>4</v>
      </c>
      <c r="J30" s="430" t="s">
        <v>508</v>
      </c>
      <c r="K30" s="430" t="s">
        <v>511</v>
      </c>
      <c r="L30" s="430" t="s">
        <v>348</v>
      </c>
      <c r="M30" s="431">
        <v>200</v>
      </c>
      <c r="N30" s="432">
        <v>100</v>
      </c>
      <c r="P30" s="402">
        <v>30</v>
      </c>
      <c r="Q30" s="433" t="s">
        <v>395</v>
      </c>
      <c r="R30" s="434" t="s">
        <v>550</v>
      </c>
      <c r="S30" s="402" t="s">
        <v>348</v>
      </c>
      <c r="T30" s="403">
        <v>1000</v>
      </c>
      <c r="U30" s="403">
        <v>500</v>
      </c>
      <c r="V30" s="428"/>
    </row>
    <row r="31" spans="2:23">
      <c r="B31" s="414">
        <v>102</v>
      </c>
      <c r="C31" s="415" t="s">
        <v>553</v>
      </c>
      <c r="D31" s="415" t="s">
        <v>561</v>
      </c>
      <c r="E31" s="415" t="s">
        <v>433</v>
      </c>
      <c r="F31" s="416">
        <v>400</v>
      </c>
      <c r="G31" s="417">
        <v>200</v>
      </c>
      <c r="H31" s="357"/>
      <c r="I31" s="405">
        <v>9</v>
      </c>
      <c r="J31" s="406" t="s">
        <v>508</v>
      </c>
      <c r="K31" s="406" t="s">
        <v>511</v>
      </c>
      <c r="L31" s="369" t="s">
        <v>498</v>
      </c>
      <c r="M31" s="435">
        <v>400</v>
      </c>
      <c r="N31" s="436">
        <v>200</v>
      </c>
      <c r="P31" s="385" t="s">
        <v>562</v>
      </c>
      <c r="Q31" s="386"/>
      <c r="R31" s="386"/>
      <c r="S31" s="386"/>
      <c r="T31" s="386"/>
      <c r="U31" s="386"/>
      <c r="V31" s="404"/>
    </row>
    <row r="32" spans="2:23">
      <c r="B32" s="414">
        <v>103</v>
      </c>
      <c r="C32" s="415" t="s">
        <v>563</v>
      </c>
      <c r="D32" s="415" t="s">
        <v>554</v>
      </c>
      <c r="E32" s="415" t="s">
        <v>433</v>
      </c>
      <c r="F32" s="416">
        <v>100</v>
      </c>
      <c r="G32" s="417">
        <v>50</v>
      </c>
      <c r="H32" s="437"/>
      <c r="I32" s="414">
        <v>36</v>
      </c>
      <c r="J32" s="415" t="s">
        <v>508</v>
      </c>
      <c r="K32" s="415" t="s">
        <v>549</v>
      </c>
      <c r="L32" s="415" t="s">
        <v>348</v>
      </c>
      <c r="M32" s="418">
        <v>700</v>
      </c>
      <c r="N32" s="419">
        <v>350</v>
      </c>
      <c r="P32" s="402">
        <v>33</v>
      </c>
      <c r="Q32" s="433" t="s">
        <v>395</v>
      </c>
      <c r="R32" s="434" t="s">
        <v>545</v>
      </c>
      <c r="S32" s="402" t="s">
        <v>348</v>
      </c>
      <c r="T32" s="403">
        <v>700</v>
      </c>
      <c r="U32" s="403">
        <v>350</v>
      </c>
      <c r="V32" s="428"/>
    </row>
    <row r="33" spans="2:35">
      <c r="B33" s="414">
        <v>104</v>
      </c>
      <c r="C33" s="415" t="s">
        <v>563</v>
      </c>
      <c r="D33" s="415" t="s">
        <v>555</v>
      </c>
      <c r="E33" s="415" t="s">
        <v>433</v>
      </c>
      <c r="F33" s="416">
        <v>100</v>
      </c>
      <c r="G33" s="417">
        <v>50</v>
      </c>
      <c r="H33" s="357"/>
      <c r="I33" s="414">
        <v>42</v>
      </c>
      <c r="J33" s="415" t="s">
        <v>508</v>
      </c>
      <c r="K33" s="415" t="s">
        <v>564</v>
      </c>
      <c r="L33" s="415" t="s">
        <v>386</v>
      </c>
      <c r="M33" s="418">
        <v>1000</v>
      </c>
      <c r="N33" s="419">
        <v>500</v>
      </c>
      <c r="P33" s="386"/>
      <c r="Q33" s="386"/>
      <c r="R33" s="386"/>
      <c r="S33" s="386"/>
      <c r="T33" s="386"/>
      <c r="U33" s="386"/>
      <c r="V33" s="424"/>
    </row>
    <row r="34" spans="2:35">
      <c r="B34" s="414">
        <v>105</v>
      </c>
      <c r="C34" s="415" t="s">
        <v>563</v>
      </c>
      <c r="D34" s="415" t="s">
        <v>556</v>
      </c>
      <c r="E34" s="415" t="s">
        <v>433</v>
      </c>
      <c r="F34" s="416">
        <v>100</v>
      </c>
      <c r="G34" s="417">
        <v>50</v>
      </c>
      <c r="H34" s="357"/>
      <c r="I34" s="414">
        <v>45</v>
      </c>
      <c r="J34" s="415" t="s">
        <v>508</v>
      </c>
      <c r="K34" s="415" t="s">
        <v>565</v>
      </c>
      <c r="L34" s="415" t="s">
        <v>566</v>
      </c>
      <c r="M34" s="418">
        <v>700</v>
      </c>
      <c r="N34" s="419">
        <v>350</v>
      </c>
      <c r="P34" s="385" t="s">
        <v>567</v>
      </c>
      <c r="Q34" s="386"/>
      <c r="R34" s="380"/>
      <c r="S34" s="380"/>
      <c r="T34" s="380"/>
      <c r="U34" s="380"/>
      <c r="V34" s="428"/>
    </row>
    <row r="35" spans="2:35">
      <c r="B35" s="414">
        <v>106</v>
      </c>
      <c r="C35" s="415" t="s">
        <v>563</v>
      </c>
      <c r="D35" s="415" t="s">
        <v>558</v>
      </c>
      <c r="E35" s="415" t="s">
        <v>433</v>
      </c>
      <c r="F35" s="416">
        <v>400</v>
      </c>
      <c r="G35" s="417">
        <v>200</v>
      </c>
      <c r="H35" s="357"/>
      <c r="I35" s="414">
        <v>47</v>
      </c>
      <c r="J35" s="415" t="s">
        <v>508</v>
      </c>
      <c r="K35" s="415" t="s">
        <v>568</v>
      </c>
      <c r="L35" s="415" t="s">
        <v>386</v>
      </c>
      <c r="M35" s="418">
        <v>700</v>
      </c>
      <c r="N35" s="419">
        <v>350</v>
      </c>
      <c r="P35" s="385" t="s">
        <v>569</v>
      </c>
      <c r="Q35" s="386"/>
      <c r="R35" s="386"/>
      <c r="S35" s="386"/>
      <c r="T35" s="386"/>
      <c r="U35" s="386"/>
      <c r="V35" s="404"/>
    </row>
    <row r="36" spans="2:35">
      <c r="B36" s="414">
        <v>107</v>
      </c>
      <c r="C36" s="415" t="s">
        <v>563</v>
      </c>
      <c r="D36" s="415" t="s">
        <v>560</v>
      </c>
      <c r="E36" s="415" t="s">
        <v>433</v>
      </c>
      <c r="F36" s="416">
        <v>400</v>
      </c>
      <c r="G36" s="417">
        <v>200</v>
      </c>
      <c r="H36" s="357"/>
      <c r="I36" s="414">
        <v>5</v>
      </c>
      <c r="J36" s="415" t="s">
        <v>508</v>
      </c>
      <c r="K36" s="415" t="s">
        <v>514</v>
      </c>
      <c r="L36" s="415" t="s">
        <v>348</v>
      </c>
      <c r="M36" s="418">
        <v>200</v>
      </c>
      <c r="N36" s="419">
        <v>100</v>
      </c>
      <c r="P36" s="402">
        <v>19</v>
      </c>
      <c r="Q36" s="402" t="s">
        <v>570</v>
      </c>
      <c r="R36" s="402" t="s">
        <v>545</v>
      </c>
      <c r="S36" s="402" t="s">
        <v>386</v>
      </c>
      <c r="T36" s="403">
        <v>700</v>
      </c>
      <c r="U36" s="403">
        <v>350</v>
      </c>
      <c r="V36" s="428"/>
    </row>
    <row r="37" spans="2:35">
      <c r="B37" s="414">
        <v>108</v>
      </c>
      <c r="C37" s="415" t="s">
        <v>563</v>
      </c>
      <c r="D37" s="415" t="s">
        <v>561</v>
      </c>
      <c r="E37" s="415" t="s">
        <v>433</v>
      </c>
      <c r="F37" s="416">
        <v>300</v>
      </c>
      <c r="G37" s="417">
        <v>150</v>
      </c>
      <c r="H37" s="357"/>
      <c r="I37" s="414">
        <v>37</v>
      </c>
      <c r="J37" s="415" t="s">
        <v>508</v>
      </c>
      <c r="K37" s="415" t="s">
        <v>551</v>
      </c>
      <c r="L37" s="415" t="s">
        <v>348</v>
      </c>
      <c r="M37" s="418">
        <v>200</v>
      </c>
      <c r="N37" s="419">
        <v>100</v>
      </c>
      <c r="P37" s="385" t="s">
        <v>571</v>
      </c>
      <c r="Q37" s="386"/>
      <c r="R37" s="386"/>
      <c r="S37" s="386"/>
      <c r="T37" s="386"/>
      <c r="U37" s="386"/>
      <c r="V37" s="404"/>
    </row>
    <row r="38" spans="2:35">
      <c r="B38" s="414">
        <v>111</v>
      </c>
      <c r="C38" s="415" t="s">
        <v>572</v>
      </c>
      <c r="D38" s="415" t="s">
        <v>558</v>
      </c>
      <c r="E38" s="415" t="s">
        <v>433</v>
      </c>
      <c r="F38" s="416">
        <v>200</v>
      </c>
      <c r="G38" s="417">
        <v>100</v>
      </c>
      <c r="H38" s="357"/>
      <c r="I38" s="414">
        <v>48</v>
      </c>
      <c r="J38" s="415" t="s">
        <v>508</v>
      </c>
      <c r="K38" s="415" t="s">
        <v>551</v>
      </c>
      <c r="L38" s="415" t="s">
        <v>566</v>
      </c>
      <c r="M38" s="418">
        <v>400</v>
      </c>
      <c r="N38" s="419">
        <v>200</v>
      </c>
      <c r="P38" s="402">
        <v>15</v>
      </c>
      <c r="Q38" s="402" t="s">
        <v>570</v>
      </c>
      <c r="R38" s="402" t="s">
        <v>573</v>
      </c>
      <c r="S38" s="402" t="s">
        <v>348</v>
      </c>
      <c r="T38" s="403">
        <v>900</v>
      </c>
      <c r="U38" s="403">
        <v>450</v>
      </c>
      <c r="V38" s="404"/>
    </row>
    <row r="39" spans="2:35">
      <c r="B39" s="414">
        <v>112</v>
      </c>
      <c r="C39" s="415" t="s">
        <v>572</v>
      </c>
      <c r="D39" s="415" t="s">
        <v>560</v>
      </c>
      <c r="E39" s="415" t="s">
        <v>433</v>
      </c>
      <c r="F39" s="416">
        <v>200</v>
      </c>
      <c r="G39" s="417">
        <v>100</v>
      </c>
      <c r="H39" s="357"/>
      <c r="I39" s="414">
        <v>35</v>
      </c>
      <c r="J39" s="415" t="s">
        <v>551</v>
      </c>
      <c r="K39" s="415" t="s">
        <v>549</v>
      </c>
      <c r="L39" s="415" t="s">
        <v>348</v>
      </c>
      <c r="M39" s="418">
        <v>400</v>
      </c>
      <c r="N39" s="419">
        <v>200</v>
      </c>
      <c r="P39" s="402">
        <v>20</v>
      </c>
      <c r="Q39" s="402" t="s">
        <v>570</v>
      </c>
      <c r="R39" s="402" t="s">
        <v>573</v>
      </c>
      <c r="S39" s="402" t="s">
        <v>386</v>
      </c>
      <c r="T39" s="403">
        <v>1400</v>
      </c>
      <c r="U39" s="403">
        <v>700</v>
      </c>
    </row>
    <row r="40" spans="2:35">
      <c r="B40" s="414">
        <v>113</v>
      </c>
      <c r="C40" s="415" t="s">
        <v>572</v>
      </c>
      <c r="D40" s="415" t="s">
        <v>561</v>
      </c>
      <c r="E40" s="415" t="s">
        <v>433</v>
      </c>
      <c r="F40" s="416">
        <v>200</v>
      </c>
      <c r="G40" s="417">
        <v>100</v>
      </c>
      <c r="H40" s="357"/>
      <c r="I40" s="414">
        <v>44</v>
      </c>
      <c r="J40" s="415" t="s">
        <v>551</v>
      </c>
      <c r="K40" s="415" t="s">
        <v>565</v>
      </c>
      <c r="L40" s="415" t="s">
        <v>566</v>
      </c>
      <c r="M40" s="418">
        <v>500</v>
      </c>
      <c r="N40" s="419">
        <v>250</v>
      </c>
      <c r="P40" s="250"/>
      <c r="Q40" s="250"/>
    </row>
    <row r="41" spans="2:35">
      <c r="B41" s="414">
        <v>115</v>
      </c>
      <c r="C41" s="415" t="s">
        <v>574</v>
      </c>
      <c r="D41" s="415" t="s">
        <v>558</v>
      </c>
      <c r="E41" s="415" t="s">
        <v>433</v>
      </c>
      <c r="F41" s="416">
        <v>200</v>
      </c>
      <c r="G41" s="417">
        <v>100</v>
      </c>
      <c r="H41" s="357"/>
      <c r="I41" s="414"/>
      <c r="J41" s="415"/>
      <c r="K41" s="415"/>
      <c r="L41" s="415"/>
      <c r="M41" s="418"/>
      <c r="N41" s="419"/>
      <c r="P41" s="438" t="s">
        <v>575</v>
      </c>
      <c r="Q41" s="249"/>
    </row>
    <row r="42" spans="2:35">
      <c r="B42" s="414">
        <v>116</v>
      </c>
      <c r="C42" s="415" t="s">
        <v>574</v>
      </c>
      <c r="D42" s="415" t="s">
        <v>560</v>
      </c>
      <c r="E42" s="415" t="s">
        <v>433</v>
      </c>
      <c r="F42" s="416">
        <v>100</v>
      </c>
      <c r="G42" s="417">
        <v>50</v>
      </c>
      <c r="H42" s="357"/>
      <c r="I42" s="414">
        <v>34</v>
      </c>
      <c r="J42" s="415" t="s">
        <v>508</v>
      </c>
      <c r="K42" s="415" t="s">
        <v>528</v>
      </c>
      <c r="L42" s="415" t="s">
        <v>348</v>
      </c>
      <c r="M42" s="418">
        <v>1100</v>
      </c>
      <c r="N42" s="419">
        <v>550</v>
      </c>
      <c r="P42" s="439">
        <v>90</v>
      </c>
      <c r="Q42" s="440" t="s">
        <v>506</v>
      </c>
      <c r="R42" s="440" t="s">
        <v>516</v>
      </c>
      <c r="S42" s="441" t="s">
        <v>348</v>
      </c>
      <c r="T42" s="442">
        <v>1100</v>
      </c>
      <c r="U42" s="442">
        <v>1100</v>
      </c>
    </row>
    <row r="43" spans="2:35">
      <c r="B43" s="414">
        <v>117</v>
      </c>
      <c r="C43" s="415" t="s">
        <v>574</v>
      </c>
      <c r="D43" s="415" t="s">
        <v>561</v>
      </c>
      <c r="E43" s="415" t="s">
        <v>433</v>
      </c>
      <c r="F43" s="416">
        <v>200</v>
      </c>
      <c r="G43" s="417">
        <v>100</v>
      </c>
      <c r="H43" s="357"/>
      <c r="I43" s="414">
        <v>33</v>
      </c>
      <c r="J43" s="415" t="s">
        <v>551</v>
      </c>
      <c r="K43" s="415" t="s">
        <v>528</v>
      </c>
      <c r="L43" s="415" t="s">
        <v>348</v>
      </c>
      <c r="M43" s="418">
        <v>700</v>
      </c>
      <c r="N43" s="419">
        <v>350</v>
      </c>
      <c r="P43" s="443">
        <v>91</v>
      </c>
      <c r="Q43" s="444" t="s">
        <v>506</v>
      </c>
      <c r="R43" s="444" t="s">
        <v>516</v>
      </c>
      <c r="S43" s="445" t="s">
        <v>498</v>
      </c>
      <c r="T43" s="446">
        <v>2300</v>
      </c>
      <c r="U43" s="446">
        <v>2300</v>
      </c>
    </row>
    <row r="44" spans="2:35">
      <c r="B44" s="414">
        <v>118</v>
      </c>
      <c r="C44" s="415" t="s">
        <v>576</v>
      </c>
      <c r="D44" s="415" t="s">
        <v>558</v>
      </c>
      <c r="E44" s="415" t="s">
        <v>433</v>
      </c>
      <c r="F44" s="416">
        <v>100</v>
      </c>
      <c r="G44" s="417">
        <v>50</v>
      </c>
      <c r="H44" s="357"/>
      <c r="I44" s="414">
        <v>32</v>
      </c>
      <c r="J44" s="415" t="s">
        <v>549</v>
      </c>
      <c r="K44" s="415" t="s">
        <v>528</v>
      </c>
      <c r="L44" s="415" t="s">
        <v>348</v>
      </c>
      <c r="M44" s="418">
        <v>300</v>
      </c>
      <c r="N44" s="419">
        <v>150</v>
      </c>
    </row>
    <row r="45" spans="2:35">
      <c r="B45" s="414">
        <v>119</v>
      </c>
      <c r="C45" s="415" t="s">
        <v>576</v>
      </c>
      <c r="D45" s="415" t="s">
        <v>560</v>
      </c>
      <c r="E45" s="415" t="s">
        <v>433</v>
      </c>
      <c r="F45" s="416">
        <v>100</v>
      </c>
      <c r="G45" s="417">
        <v>50</v>
      </c>
      <c r="H45" s="357"/>
      <c r="I45" s="414">
        <v>14</v>
      </c>
      <c r="J45" s="415" t="s">
        <v>522</v>
      </c>
      <c r="K45" s="415" t="s">
        <v>528</v>
      </c>
      <c r="L45" s="415" t="s">
        <v>348</v>
      </c>
      <c r="M45" s="418">
        <v>500</v>
      </c>
      <c r="N45" s="419">
        <v>250</v>
      </c>
    </row>
    <row r="46" spans="2:35">
      <c r="B46" s="414">
        <v>120</v>
      </c>
      <c r="C46" s="415" t="s">
        <v>576</v>
      </c>
      <c r="D46" s="415" t="s">
        <v>561</v>
      </c>
      <c r="E46" s="415" t="s">
        <v>433</v>
      </c>
      <c r="F46" s="416">
        <v>100</v>
      </c>
      <c r="G46" s="417">
        <v>50</v>
      </c>
      <c r="H46" s="357"/>
      <c r="I46" s="414">
        <v>19</v>
      </c>
      <c r="J46" s="415" t="s">
        <v>522</v>
      </c>
      <c r="K46" s="415" t="s">
        <v>528</v>
      </c>
      <c r="L46" s="415" t="s">
        <v>364</v>
      </c>
      <c r="M46" s="418">
        <v>700</v>
      </c>
      <c r="N46" s="419">
        <v>350</v>
      </c>
    </row>
    <row r="47" spans="2:35">
      <c r="B47" s="414">
        <v>122</v>
      </c>
      <c r="C47" s="415" t="s">
        <v>577</v>
      </c>
      <c r="D47" s="415" t="s">
        <v>561</v>
      </c>
      <c r="E47" s="415" t="s">
        <v>433</v>
      </c>
      <c r="F47" s="416">
        <v>300</v>
      </c>
      <c r="G47" s="417">
        <v>150</v>
      </c>
      <c r="H47" s="357"/>
      <c r="I47" s="414">
        <v>31</v>
      </c>
      <c r="J47" s="415" t="s">
        <v>508</v>
      </c>
      <c r="K47" s="415" t="s">
        <v>544</v>
      </c>
      <c r="L47" s="415" t="s">
        <v>348</v>
      </c>
      <c r="M47" s="418">
        <v>1200</v>
      </c>
      <c r="N47" s="419">
        <v>600</v>
      </c>
    </row>
    <row r="48" spans="2:35" ht="14.25" thickBot="1">
      <c r="B48" s="420">
        <v>123</v>
      </c>
      <c r="C48" s="421" t="s">
        <v>578</v>
      </c>
      <c r="D48" s="421" t="s">
        <v>561</v>
      </c>
      <c r="E48" s="421" t="s">
        <v>433</v>
      </c>
      <c r="F48" s="447">
        <v>300</v>
      </c>
      <c r="G48" s="448">
        <v>150</v>
      </c>
      <c r="H48" s="357"/>
      <c r="I48" s="414">
        <v>30</v>
      </c>
      <c r="J48" s="415" t="s">
        <v>551</v>
      </c>
      <c r="K48" s="415" t="s">
        <v>544</v>
      </c>
      <c r="L48" s="415" t="s">
        <v>348</v>
      </c>
      <c r="M48" s="418">
        <v>1000</v>
      </c>
      <c r="N48" s="419">
        <v>500</v>
      </c>
      <c r="AD48" s="250"/>
      <c r="AE48" s="250"/>
      <c r="AI48" s="404"/>
    </row>
    <row r="49" spans="2:35">
      <c r="B49" s="449"/>
      <c r="C49" s="449"/>
      <c r="D49" s="449"/>
      <c r="E49" s="449"/>
      <c r="F49" s="450"/>
      <c r="G49" s="450"/>
      <c r="H49" s="357"/>
      <c r="I49" s="414">
        <v>15</v>
      </c>
      <c r="J49" s="415" t="s">
        <v>522</v>
      </c>
      <c r="K49" s="415" t="s">
        <v>536</v>
      </c>
      <c r="L49" s="415" t="s">
        <v>348</v>
      </c>
      <c r="M49" s="418">
        <v>900</v>
      </c>
      <c r="N49" s="419">
        <v>450</v>
      </c>
      <c r="AD49" s="250"/>
      <c r="AE49" s="250"/>
      <c r="AI49" s="404"/>
    </row>
    <row r="50" spans="2:35">
      <c r="B50" s="449"/>
      <c r="C50" s="449"/>
      <c r="D50" s="449"/>
      <c r="E50" s="449"/>
      <c r="F50" s="450"/>
      <c r="G50" s="450"/>
      <c r="H50" s="357"/>
      <c r="I50" s="414">
        <v>20</v>
      </c>
      <c r="J50" s="415" t="s">
        <v>522</v>
      </c>
      <c r="K50" s="415" t="s">
        <v>536</v>
      </c>
      <c r="L50" s="415" t="s">
        <v>364</v>
      </c>
      <c r="M50" s="418">
        <v>1400</v>
      </c>
      <c r="N50" s="419">
        <v>700</v>
      </c>
      <c r="O50" s="250"/>
      <c r="AD50" s="250"/>
      <c r="AE50" s="250"/>
      <c r="AI50" s="404"/>
    </row>
    <row r="51" spans="2:35">
      <c r="B51" s="449"/>
      <c r="C51" s="449"/>
      <c r="D51" s="449"/>
      <c r="E51" s="449"/>
      <c r="F51" s="450"/>
      <c r="G51" s="450"/>
      <c r="H51" s="357"/>
      <c r="I51" s="414">
        <v>29</v>
      </c>
      <c r="J51" s="415" t="s">
        <v>549</v>
      </c>
      <c r="K51" s="415" t="s">
        <v>544</v>
      </c>
      <c r="L51" s="415" t="s">
        <v>348</v>
      </c>
      <c r="M51" s="418">
        <v>300</v>
      </c>
      <c r="N51" s="419">
        <v>150</v>
      </c>
      <c r="O51" s="250"/>
      <c r="AD51" s="250"/>
      <c r="AE51" s="250"/>
    </row>
    <row r="52" spans="2:35">
      <c r="B52" s="449"/>
      <c r="C52" s="449"/>
      <c r="D52" s="449"/>
      <c r="E52" s="449"/>
      <c r="F52" s="450"/>
      <c r="G52" s="450"/>
      <c r="H52" s="357"/>
      <c r="I52" s="414">
        <v>21</v>
      </c>
      <c r="J52" s="415" t="s">
        <v>528</v>
      </c>
      <c r="K52" s="415" t="s">
        <v>536</v>
      </c>
      <c r="L52" s="415" t="s">
        <v>364</v>
      </c>
      <c r="M52" s="418">
        <v>300</v>
      </c>
      <c r="N52" s="419">
        <v>150</v>
      </c>
      <c r="O52" s="250"/>
      <c r="AD52" s="250"/>
      <c r="AE52" s="250"/>
    </row>
    <row r="53" spans="2:35">
      <c r="B53" s="449"/>
      <c r="C53" s="449"/>
      <c r="D53" s="449"/>
      <c r="E53" s="449"/>
      <c r="F53" s="450"/>
      <c r="G53" s="450"/>
      <c r="H53" s="357"/>
      <c r="I53" s="414">
        <v>13</v>
      </c>
      <c r="J53" s="415" t="s">
        <v>528</v>
      </c>
      <c r="K53" s="415" t="s">
        <v>536</v>
      </c>
      <c r="L53" s="415" t="s">
        <v>348</v>
      </c>
      <c r="M53" s="418">
        <v>300</v>
      </c>
      <c r="N53" s="419">
        <v>150</v>
      </c>
      <c r="O53" s="250"/>
      <c r="AD53" s="250"/>
      <c r="AE53" s="250"/>
    </row>
    <row r="54" spans="2:35">
      <c r="B54" s="449"/>
      <c r="C54" s="449"/>
      <c r="D54" s="449"/>
      <c r="E54" s="449"/>
      <c r="F54" s="450"/>
      <c r="G54" s="450"/>
      <c r="H54" s="357"/>
      <c r="I54" s="414">
        <v>28</v>
      </c>
      <c r="J54" s="415" t="s">
        <v>528</v>
      </c>
      <c r="K54" s="415" t="s">
        <v>544</v>
      </c>
      <c r="L54" s="415" t="s">
        <v>348</v>
      </c>
      <c r="M54" s="418">
        <v>200</v>
      </c>
      <c r="N54" s="419">
        <v>100</v>
      </c>
      <c r="O54" s="250"/>
      <c r="AD54" s="250"/>
      <c r="AE54" s="250"/>
    </row>
    <row r="55" spans="2:35">
      <c r="B55" s="449"/>
      <c r="C55" s="449"/>
      <c r="D55" s="449"/>
      <c r="E55" s="449"/>
      <c r="F55" s="450"/>
      <c r="G55" s="450"/>
      <c r="H55" s="357"/>
      <c r="I55" s="414">
        <v>41</v>
      </c>
      <c r="J55" s="415" t="s">
        <v>551</v>
      </c>
      <c r="K55" s="415" t="s">
        <v>564</v>
      </c>
      <c r="L55" s="415" t="s">
        <v>386</v>
      </c>
      <c r="M55" s="418">
        <v>700</v>
      </c>
      <c r="N55" s="419">
        <v>350</v>
      </c>
      <c r="O55" s="250"/>
      <c r="AD55" s="250"/>
      <c r="AE55" s="250"/>
    </row>
    <row r="56" spans="2:35">
      <c r="B56" s="449"/>
      <c r="C56" s="449"/>
      <c r="D56" s="449"/>
      <c r="E56" s="449"/>
      <c r="F56" s="450"/>
      <c r="G56" s="450"/>
      <c r="H56" s="357"/>
      <c r="I56" s="414">
        <v>40</v>
      </c>
      <c r="J56" s="415" t="s">
        <v>564</v>
      </c>
      <c r="K56" s="415" t="s">
        <v>568</v>
      </c>
      <c r="L56" s="415" t="s">
        <v>386</v>
      </c>
      <c r="M56" s="418">
        <v>400</v>
      </c>
      <c r="N56" s="419">
        <v>200</v>
      </c>
      <c r="O56" s="250"/>
      <c r="AD56" s="250"/>
      <c r="AE56" s="250"/>
    </row>
    <row r="57" spans="2:35">
      <c r="B57" s="449"/>
      <c r="C57" s="449"/>
      <c r="D57" s="449"/>
      <c r="E57" s="449"/>
      <c r="F57" s="450"/>
      <c r="G57" s="450"/>
      <c r="H57" s="450"/>
      <c r="I57" s="414">
        <v>43</v>
      </c>
      <c r="J57" s="415" t="s">
        <v>565</v>
      </c>
      <c r="K57" s="415" t="s">
        <v>568</v>
      </c>
      <c r="L57" s="415" t="s">
        <v>386</v>
      </c>
      <c r="M57" s="418">
        <v>400</v>
      </c>
      <c r="N57" s="419">
        <v>200</v>
      </c>
      <c r="O57" s="250"/>
      <c r="AD57" s="250"/>
      <c r="AE57" s="250"/>
    </row>
    <row r="58" spans="2:35">
      <c r="B58" s="449"/>
      <c r="C58" s="449"/>
      <c r="D58" s="449"/>
      <c r="E58" s="449"/>
      <c r="F58" s="450"/>
      <c r="G58" s="450"/>
      <c r="H58" s="450"/>
      <c r="I58" s="414">
        <v>46</v>
      </c>
      <c r="J58" s="415" t="s">
        <v>551</v>
      </c>
      <c r="K58" s="415" t="s">
        <v>568</v>
      </c>
      <c r="L58" s="415" t="s">
        <v>386</v>
      </c>
      <c r="M58" s="418">
        <v>400</v>
      </c>
      <c r="N58" s="419">
        <v>200</v>
      </c>
      <c r="O58" s="250"/>
      <c r="AD58" s="250"/>
      <c r="AE58" s="250"/>
    </row>
    <row r="59" spans="2:35">
      <c r="B59" s="449"/>
      <c r="C59" s="449"/>
      <c r="D59" s="449"/>
      <c r="E59" s="449"/>
      <c r="F59" s="450"/>
      <c r="G59" s="450"/>
      <c r="H59" s="450"/>
      <c r="I59" s="414"/>
      <c r="J59" s="415"/>
      <c r="K59" s="415"/>
      <c r="L59" s="415"/>
      <c r="M59" s="418"/>
      <c r="N59" s="419"/>
      <c r="O59" s="250"/>
      <c r="AD59" s="250"/>
      <c r="AE59" s="250"/>
    </row>
    <row r="60" spans="2:35">
      <c r="B60" s="449"/>
      <c r="C60" s="449"/>
      <c r="D60" s="449"/>
      <c r="E60" s="449"/>
      <c r="F60" s="450"/>
      <c r="G60" s="450"/>
      <c r="H60" s="250"/>
      <c r="I60" s="414">
        <v>49</v>
      </c>
      <c r="J60" s="415" t="s">
        <v>579</v>
      </c>
      <c r="K60" s="415" t="s">
        <v>580</v>
      </c>
      <c r="L60" s="415" t="s">
        <v>566</v>
      </c>
      <c r="M60" s="418">
        <v>200</v>
      </c>
      <c r="N60" s="419">
        <v>100</v>
      </c>
      <c r="O60" s="250"/>
      <c r="AD60" s="250"/>
      <c r="AE60" s="250"/>
    </row>
    <row r="61" spans="2:35">
      <c r="B61" s="251"/>
      <c r="C61" s="251"/>
      <c r="D61" s="251"/>
      <c r="E61" s="251"/>
      <c r="F61" s="250"/>
      <c r="G61" s="250"/>
      <c r="H61" s="250"/>
      <c r="I61" s="414">
        <v>50</v>
      </c>
      <c r="J61" s="415" t="s">
        <v>508</v>
      </c>
      <c r="K61" s="415" t="s">
        <v>580</v>
      </c>
      <c r="L61" s="415" t="s">
        <v>566</v>
      </c>
      <c r="M61" s="418">
        <v>500</v>
      </c>
      <c r="N61" s="419">
        <v>250</v>
      </c>
      <c r="O61" s="250"/>
      <c r="AD61" s="250"/>
      <c r="AE61" s="250"/>
    </row>
    <row r="62" spans="2:35">
      <c r="B62" s="251"/>
      <c r="C62" s="251"/>
      <c r="D62" s="251"/>
      <c r="E62" s="251"/>
      <c r="F62" s="250"/>
      <c r="G62" s="250"/>
      <c r="H62" s="357"/>
      <c r="I62" s="414">
        <v>51</v>
      </c>
      <c r="J62" s="415" t="s">
        <v>508</v>
      </c>
      <c r="K62" s="415" t="s">
        <v>581</v>
      </c>
      <c r="L62" s="415" t="s">
        <v>566</v>
      </c>
      <c r="M62" s="418">
        <v>400</v>
      </c>
      <c r="N62" s="419">
        <v>200</v>
      </c>
      <c r="O62" s="250"/>
      <c r="AD62" s="250"/>
      <c r="AE62" s="250"/>
    </row>
    <row r="63" spans="2:35">
      <c r="B63" s="449"/>
      <c r="C63" s="449"/>
      <c r="D63" s="449"/>
      <c r="E63" s="449"/>
      <c r="F63" s="450"/>
      <c r="G63" s="450"/>
      <c r="H63" s="357"/>
      <c r="I63" s="414">
        <v>52</v>
      </c>
      <c r="J63" s="415" t="s">
        <v>508</v>
      </c>
      <c r="K63" s="415" t="s">
        <v>582</v>
      </c>
      <c r="L63" s="415" t="s">
        <v>386</v>
      </c>
      <c r="M63" s="418">
        <v>400</v>
      </c>
      <c r="N63" s="419">
        <v>200</v>
      </c>
      <c r="O63" s="250"/>
      <c r="AD63" s="250"/>
      <c r="AE63" s="250"/>
    </row>
    <row r="64" spans="2:35">
      <c r="B64" s="449"/>
      <c r="C64" s="449"/>
      <c r="D64" s="449"/>
      <c r="E64" s="449"/>
      <c r="F64" s="450"/>
      <c r="G64" s="450"/>
      <c r="H64" s="357"/>
      <c r="I64" s="414">
        <v>54</v>
      </c>
      <c r="J64" s="415" t="s">
        <v>508</v>
      </c>
      <c r="K64" s="415" t="s">
        <v>583</v>
      </c>
      <c r="L64" s="415" t="s">
        <v>348</v>
      </c>
      <c r="M64" s="418">
        <v>400</v>
      </c>
      <c r="N64" s="419">
        <v>200</v>
      </c>
      <c r="O64" s="250"/>
      <c r="AD64" s="250"/>
      <c r="AE64" s="250"/>
    </row>
    <row r="65" spans="2:31">
      <c r="B65" s="449"/>
      <c r="C65" s="449"/>
      <c r="D65" s="449"/>
      <c r="E65" s="449"/>
      <c r="F65" s="450"/>
      <c r="G65" s="450"/>
      <c r="H65" s="357"/>
      <c r="I65" s="414">
        <v>55</v>
      </c>
      <c r="J65" s="415" t="s">
        <v>508</v>
      </c>
      <c r="K65" s="415" t="s">
        <v>584</v>
      </c>
      <c r="L65" s="415" t="s">
        <v>348</v>
      </c>
      <c r="M65" s="418">
        <v>400</v>
      </c>
      <c r="N65" s="419">
        <v>200</v>
      </c>
      <c r="O65" s="250"/>
      <c r="AD65" s="250"/>
      <c r="AE65" s="250"/>
    </row>
    <row r="66" spans="2:31">
      <c r="B66" s="449"/>
      <c r="C66" s="449"/>
      <c r="D66" s="449"/>
      <c r="E66" s="449"/>
      <c r="F66" s="450"/>
      <c r="G66" s="450"/>
      <c r="H66" s="357"/>
      <c r="I66" s="414">
        <v>56</v>
      </c>
      <c r="J66" s="415" t="s">
        <v>584</v>
      </c>
      <c r="K66" s="415" t="s">
        <v>583</v>
      </c>
      <c r="L66" s="415" t="s">
        <v>348</v>
      </c>
      <c r="M66" s="418">
        <v>100</v>
      </c>
      <c r="N66" s="419">
        <v>50</v>
      </c>
      <c r="O66" s="250"/>
      <c r="AD66" s="250"/>
      <c r="AE66" s="250"/>
    </row>
    <row r="67" spans="2:31">
      <c r="B67" s="449"/>
      <c r="C67" s="449"/>
      <c r="D67" s="449"/>
      <c r="E67" s="449"/>
      <c r="F67" s="450"/>
      <c r="G67" s="450"/>
      <c r="H67" s="357"/>
      <c r="I67" s="451">
        <v>57</v>
      </c>
      <c r="J67" s="452" t="s">
        <v>585</v>
      </c>
      <c r="K67" s="452" t="s">
        <v>586</v>
      </c>
      <c r="L67" s="452" t="s">
        <v>348</v>
      </c>
      <c r="M67" s="453">
        <v>200</v>
      </c>
      <c r="N67" s="454">
        <v>100</v>
      </c>
      <c r="O67" s="250"/>
      <c r="W67" s="347"/>
      <c r="AD67" s="250"/>
      <c r="AE67" s="250"/>
    </row>
    <row r="68" spans="2:31">
      <c r="B68" s="449"/>
      <c r="C68" s="449"/>
      <c r="D68" s="449"/>
      <c r="E68" s="449"/>
      <c r="F68" s="450"/>
      <c r="G68" s="450"/>
      <c r="I68" s="451">
        <v>59</v>
      </c>
      <c r="J68" s="452" t="s">
        <v>539</v>
      </c>
      <c r="K68" s="452" t="s">
        <v>587</v>
      </c>
      <c r="L68" s="452" t="s">
        <v>348</v>
      </c>
      <c r="M68" s="453">
        <v>300</v>
      </c>
      <c r="N68" s="454">
        <v>200</v>
      </c>
    </row>
    <row r="69" spans="2:31">
      <c r="I69" s="414">
        <v>71</v>
      </c>
      <c r="J69" s="415" t="s">
        <v>588</v>
      </c>
      <c r="K69" s="415" t="s">
        <v>589</v>
      </c>
      <c r="L69" s="415" t="s">
        <v>433</v>
      </c>
      <c r="M69" s="418">
        <v>200</v>
      </c>
      <c r="N69" s="419">
        <v>100</v>
      </c>
    </row>
    <row r="70" spans="2:31">
      <c r="I70" s="414">
        <v>72</v>
      </c>
      <c r="J70" s="415" t="s">
        <v>588</v>
      </c>
      <c r="K70" s="415" t="s">
        <v>590</v>
      </c>
      <c r="L70" s="415" t="s">
        <v>433</v>
      </c>
      <c r="M70" s="418">
        <v>100</v>
      </c>
      <c r="N70" s="419">
        <v>50</v>
      </c>
    </row>
    <row r="71" spans="2:31">
      <c r="I71" s="414">
        <v>75</v>
      </c>
      <c r="J71" s="415" t="s">
        <v>591</v>
      </c>
      <c r="K71" s="415" t="s">
        <v>592</v>
      </c>
      <c r="L71" s="415" t="s">
        <v>433</v>
      </c>
      <c r="M71" s="418">
        <v>100</v>
      </c>
      <c r="N71" s="419">
        <v>50</v>
      </c>
    </row>
    <row r="72" spans="2:31" ht="14.25" thickBot="1">
      <c r="I72" s="420">
        <v>76</v>
      </c>
      <c r="J72" s="421" t="s">
        <v>593</v>
      </c>
      <c r="K72" s="421" t="s">
        <v>592</v>
      </c>
      <c r="L72" s="421" t="s">
        <v>433</v>
      </c>
      <c r="M72" s="422">
        <v>100</v>
      </c>
      <c r="N72" s="423">
        <v>50</v>
      </c>
    </row>
  </sheetData>
  <sheetProtection algorithmName="SHA-512" hashValue="evOZa4tUsFWN5073wL9JmNMr5MNeXW8CNfK/BSrmGejg31AVSk+HIFZx4wK1J9iqdXjzXmU7e0kD/YyemyAJtA==" saltValue="Lct8W6Iopk7WgwOqljE/ig==" spinCount="100000" sheet="1" objects="1" scenarios="1"/>
  <mergeCells count="12">
    <mergeCell ref="D4:E4"/>
    <mergeCell ref="B5:G5"/>
    <mergeCell ref="I5:N5"/>
    <mergeCell ref="P5:U5"/>
    <mergeCell ref="C6:D6"/>
    <mergeCell ref="J6:K6"/>
    <mergeCell ref="Q6:R6"/>
    <mergeCell ref="Q12:R12"/>
    <mergeCell ref="B15:G15"/>
    <mergeCell ref="C16:D16"/>
    <mergeCell ref="I28:N28"/>
    <mergeCell ref="J29:K29"/>
  </mergeCells>
  <phoneticPr fontId="1"/>
  <pageMargins left="0.36" right="0.25" top="0.75" bottom="0.75" header="0.3" footer="0.3"/>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CD2F9-524A-4761-9662-27CCF604B79C}">
  <dimension ref="A1:FB141"/>
  <sheetViews>
    <sheetView view="pageBreakPreview" zoomScale="90" zoomScaleNormal="90" zoomScaleSheetLayoutView="90" zoomScalePageLayoutView="80" workbookViewId="0">
      <selection activeCell="P4" sqref="P4:Q5"/>
    </sheetView>
  </sheetViews>
  <sheetFormatPr defaultColWidth="5" defaultRowHeight="16.5" customHeight="1" outlineLevelCol="1"/>
  <cols>
    <col min="1" max="1" width="1.375" style="379" customWidth="1"/>
    <col min="2" max="17" width="4.75" style="379" customWidth="1"/>
    <col min="18" max="18" width="4.75" style="474" customWidth="1"/>
    <col min="19" max="21" width="4.75" style="461" customWidth="1"/>
    <col min="22" max="24" width="4.75" style="379" customWidth="1"/>
    <col min="25" max="26" width="4.75" style="461" customWidth="1"/>
    <col min="27" max="29" width="4.75" style="379" customWidth="1"/>
    <col min="30" max="30" width="4.75" style="461" customWidth="1"/>
    <col min="31" max="33" width="4.75" style="379" customWidth="1"/>
    <col min="34" max="34" width="4.75" style="461" customWidth="1"/>
    <col min="35" max="37" width="4.75" style="379" customWidth="1"/>
    <col min="38" max="38" width="4.75" style="461" customWidth="1"/>
    <col min="39" max="41" width="4.75" style="379" customWidth="1"/>
    <col min="42" max="42" width="4.75" style="461" customWidth="1"/>
    <col min="43" max="51" width="4.75" style="379" customWidth="1"/>
    <col min="52" max="52" width="4.875" style="379" customWidth="1"/>
    <col min="53" max="53" width="4.875" style="250" customWidth="1"/>
    <col min="54" max="54" width="7.75" style="250" customWidth="1"/>
    <col min="55" max="55" width="7.75" style="250" bestFit="1" customWidth="1"/>
    <col min="56" max="56" width="8.875" style="250" bestFit="1" customWidth="1"/>
    <col min="57" max="57" width="8.375" style="250" bestFit="1" customWidth="1"/>
    <col min="58" max="58" width="8.375" style="250" customWidth="1"/>
    <col min="59" max="59" width="3.625" style="250" customWidth="1"/>
    <col min="60" max="60" width="6.25" style="250" bestFit="1" customWidth="1"/>
    <col min="61" max="62" width="7.75" style="250" bestFit="1" customWidth="1"/>
    <col min="63" max="63" width="8.875" style="250" bestFit="1" customWidth="1"/>
    <col min="64" max="64" width="8.375" style="250" bestFit="1" customWidth="1"/>
    <col min="65" max="65" width="8.375" style="250" customWidth="1"/>
    <col min="66" max="66" width="4" style="250" customWidth="1"/>
    <col min="67" max="67" width="6.25" style="250" bestFit="1" customWidth="1"/>
    <col min="68" max="72" width="7.875" style="250" customWidth="1"/>
    <col min="73" max="79" width="5" style="250"/>
    <col min="80" max="82" width="10" style="250" customWidth="1"/>
    <col min="83" max="85" width="10" style="464" hidden="1" customWidth="1" outlineLevel="1"/>
    <col min="86" max="95" width="10" style="465" hidden="1" customWidth="1" outlineLevel="1"/>
    <col min="96" max="96" width="11.75" style="465" hidden="1" customWidth="1" outlineLevel="1"/>
    <col min="97" max="97" width="10" style="465" hidden="1" customWidth="1" outlineLevel="1"/>
    <col min="98" max="99" width="10" style="457" hidden="1" customWidth="1" outlineLevel="1"/>
    <col min="100" max="101" width="11" style="457" hidden="1" customWidth="1" outlineLevel="1"/>
    <col min="102" max="104" width="11" style="458" hidden="1" customWidth="1" outlineLevel="1"/>
    <col min="105" max="105" width="11" style="465" hidden="1" customWidth="1" outlineLevel="1"/>
    <col min="106" max="106" width="11" style="458" hidden="1" customWidth="1" outlineLevel="1"/>
    <col min="107" max="107" width="10" style="465" hidden="1" customWidth="1" outlineLevel="1"/>
    <col min="108" max="108" width="11" style="465" hidden="1" customWidth="1" outlineLevel="1"/>
    <col min="109" max="113" width="10" style="250" hidden="1" customWidth="1" outlineLevel="1"/>
    <col min="114" max="114" width="32.75" style="250" hidden="1" customWidth="1" outlineLevel="1"/>
    <col min="115" max="115" width="9.625" style="250" hidden="1" customWidth="1" outlineLevel="1"/>
    <col min="116" max="116" width="7.75" style="251" hidden="1" customWidth="1" outlineLevel="1"/>
    <col min="117" max="117" width="11.5" style="459" hidden="1" customWidth="1" outlineLevel="1"/>
    <col min="118" max="118" width="9.25" style="251" hidden="1" customWidth="1" outlineLevel="1"/>
    <col min="119" max="119" width="15.75" style="251" hidden="1" customWidth="1" outlineLevel="1"/>
    <col min="120" max="120" width="15.5" style="251" hidden="1" customWidth="1" outlineLevel="1"/>
    <col min="121" max="121" width="12" style="297" hidden="1" customWidth="1" outlineLevel="1"/>
    <col min="122" max="122" width="9.25" style="251" hidden="1" customWidth="1" outlineLevel="1"/>
    <col min="123" max="123" width="14.375" style="251" hidden="1" customWidth="1" outlineLevel="1"/>
    <col min="124" max="124" width="10.875" style="251" hidden="1" customWidth="1" outlineLevel="1"/>
    <col min="125" max="125" width="13.75" style="379" hidden="1" customWidth="1" outlineLevel="1"/>
    <col min="126" max="126" width="11.5" style="379" hidden="1" customWidth="1" outlineLevel="1"/>
    <col min="127" max="127" width="11.5" style="347" hidden="1" customWidth="1" outlineLevel="1"/>
    <col min="128" max="129" width="5" style="379" hidden="1" customWidth="1" outlineLevel="1"/>
    <col min="130" max="130" width="6.375" style="250" hidden="1" customWidth="1" outlineLevel="1"/>
    <col min="131" max="131" width="15.375" style="251" hidden="1" customWidth="1" outlineLevel="1"/>
    <col min="132" max="132" width="14.375" style="250" hidden="1" customWidth="1" outlineLevel="1"/>
    <col min="133" max="133" width="8.375" style="379" hidden="1" customWidth="1" outlineLevel="1"/>
    <col min="134" max="134" width="5" style="379" collapsed="1"/>
    <col min="135" max="16384" width="5" style="379"/>
  </cols>
  <sheetData>
    <row r="1" spans="1:158" s="347" customFormat="1" ht="16.5" customHeight="1" thickBot="1">
      <c r="D1" s="455"/>
      <c r="E1" s="455"/>
      <c r="F1" s="455"/>
      <c r="G1" s="455"/>
      <c r="H1" s="455"/>
      <c r="I1" s="455"/>
      <c r="J1" s="455"/>
      <c r="K1" s="455"/>
      <c r="L1" s="455"/>
      <c r="M1" s="455"/>
      <c r="N1" s="455"/>
      <c r="O1" s="455"/>
      <c r="P1" s="455"/>
      <c r="Q1" s="455"/>
      <c r="R1" s="455"/>
      <c r="S1" s="455"/>
      <c r="T1" s="455"/>
      <c r="U1" s="455"/>
      <c r="V1" s="379"/>
      <c r="W1" s="379"/>
      <c r="AZ1" s="380"/>
      <c r="CB1" s="379"/>
      <c r="CC1" s="379"/>
      <c r="CD1" s="379"/>
      <c r="CE1" s="456"/>
      <c r="CF1" s="456"/>
      <c r="CG1" s="456"/>
      <c r="CH1" s="457"/>
      <c r="CI1" s="457"/>
      <c r="CJ1" s="457"/>
      <c r="CK1" s="457"/>
      <c r="CL1" s="457"/>
      <c r="CM1" s="457"/>
      <c r="CN1" s="457"/>
      <c r="CO1" s="457"/>
      <c r="CP1" s="457"/>
      <c r="CQ1" s="457"/>
      <c r="CR1" s="457"/>
      <c r="CS1" s="457"/>
      <c r="CT1" s="457"/>
      <c r="CU1" s="457"/>
      <c r="CV1" s="457"/>
      <c r="CW1" s="457"/>
      <c r="CX1" s="458"/>
      <c r="CY1" s="458"/>
      <c r="CZ1" s="458"/>
      <c r="DA1" s="457"/>
      <c r="DB1" s="458"/>
      <c r="DC1" s="457"/>
      <c r="DD1" s="457"/>
      <c r="DE1" s="250"/>
      <c r="DF1" s="250"/>
      <c r="DG1" s="250"/>
      <c r="DH1" s="250"/>
      <c r="DI1" s="250"/>
      <c r="DJ1" s="250"/>
      <c r="DK1" s="250"/>
      <c r="DL1" s="251"/>
      <c r="DM1" s="459"/>
      <c r="DN1" s="251"/>
      <c r="DO1" s="251"/>
      <c r="DP1" s="251"/>
      <c r="DQ1" s="297"/>
      <c r="DR1" s="251"/>
      <c r="DS1" s="251"/>
      <c r="DT1" s="251"/>
      <c r="DU1" s="379"/>
      <c r="DV1" s="379"/>
      <c r="DW1" s="460"/>
      <c r="DX1" s="379"/>
      <c r="DY1" s="379"/>
      <c r="DZ1" s="379"/>
      <c r="EB1" s="379"/>
      <c r="EC1" s="379"/>
      <c r="ED1" s="379"/>
      <c r="EE1" s="379"/>
      <c r="EF1" s="379"/>
      <c r="EG1" s="379"/>
      <c r="EH1" s="379"/>
      <c r="EI1" s="379"/>
      <c r="EJ1" s="379"/>
      <c r="EO1" s="379"/>
      <c r="EP1" s="379"/>
      <c r="EX1" s="379"/>
      <c r="EY1" s="379"/>
      <c r="FA1" s="379"/>
      <c r="FB1" s="379"/>
    </row>
    <row r="2" spans="1:158" ht="16.5" customHeight="1">
      <c r="B2" s="1023" t="s">
        <v>709</v>
      </c>
      <c r="C2" s="1023"/>
      <c r="D2" s="1023"/>
      <c r="E2" s="1023"/>
      <c r="F2" s="1023"/>
      <c r="G2" s="1023"/>
      <c r="H2" s="1023"/>
      <c r="I2" s="1023"/>
      <c r="J2" s="1023"/>
      <c r="K2" s="1023"/>
      <c r="L2" s="1023"/>
      <c r="M2" s="1023"/>
      <c r="N2" s="1023"/>
      <c r="O2" s="1023"/>
      <c r="P2" s="1023"/>
      <c r="Q2" s="1023"/>
      <c r="R2" s="1023"/>
      <c r="S2" s="1023"/>
      <c r="T2" s="1023"/>
      <c r="U2" s="1023"/>
      <c r="AR2" s="462" t="s">
        <v>594</v>
      </c>
      <c r="AS2" s="1024">
        <v>1</v>
      </c>
      <c r="AT2" s="1025"/>
      <c r="AV2" s="462" t="s">
        <v>595</v>
      </c>
      <c r="AW2" s="1024">
        <v>1</v>
      </c>
      <c r="AX2" s="1025"/>
      <c r="AZ2" s="380"/>
      <c r="CB2" s="379"/>
      <c r="CC2" s="379"/>
      <c r="CD2" s="379"/>
      <c r="CE2" s="456"/>
      <c r="CF2" s="456"/>
      <c r="CG2" s="456"/>
      <c r="CH2" s="457"/>
      <c r="CI2" s="457"/>
      <c r="CJ2" s="457"/>
      <c r="CK2" s="457"/>
      <c r="CL2" s="457"/>
      <c r="CM2" s="457"/>
      <c r="CN2" s="457"/>
      <c r="CO2" s="457"/>
      <c r="CP2" s="457"/>
      <c r="CQ2" s="457"/>
      <c r="CR2" s="457"/>
      <c r="CS2" s="457"/>
      <c r="DA2" s="457"/>
      <c r="DC2" s="457"/>
      <c r="DD2" s="457"/>
      <c r="DW2" s="460"/>
      <c r="DZ2" s="379"/>
      <c r="EA2" s="347"/>
      <c r="EB2" s="379"/>
      <c r="EZ2" s="347"/>
    </row>
    <row r="3" spans="1:158" ht="16.5" customHeight="1" thickBot="1">
      <c r="B3" s="1023"/>
      <c r="C3" s="1023"/>
      <c r="D3" s="1023"/>
      <c r="E3" s="1023"/>
      <c r="F3" s="1023"/>
      <c r="G3" s="1023"/>
      <c r="H3" s="1023"/>
      <c r="I3" s="1023"/>
      <c r="J3" s="1023"/>
      <c r="K3" s="1023"/>
      <c r="L3" s="1023"/>
      <c r="M3" s="1023"/>
      <c r="N3" s="1023"/>
      <c r="O3" s="1023"/>
      <c r="P3" s="1023"/>
      <c r="Q3" s="1023"/>
      <c r="R3" s="1023"/>
      <c r="S3" s="1023"/>
      <c r="T3" s="1023"/>
      <c r="U3" s="1023"/>
      <c r="AS3" s="1026"/>
      <c r="AT3" s="1027"/>
      <c r="AV3" s="462"/>
      <c r="AW3" s="1026"/>
      <c r="AX3" s="1027"/>
      <c r="AY3" s="456"/>
      <c r="AZ3" s="380"/>
      <c r="CB3" s="379"/>
      <c r="CC3" s="379"/>
      <c r="CD3" s="379"/>
      <c r="CE3" s="456"/>
      <c r="CF3" s="456"/>
      <c r="CG3" s="456"/>
      <c r="CH3" s="457"/>
      <c r="CI3" s="457"/>
      <c r="CJ3" s="457"/>
      <c r="CK3" s="457"/>
      <c r="CL3" s="457"/>
      <c r="CM3" s="457"/>
      <c r="CN3" s="457"/>
      <c r="CO3" s="457"/>
      <c r="CP3" s="457"/>
      <c r="CQ3" s="457"/>
      <c r="CR3" s="457"/>
      <c r="CS3" s="457"/>
      <c r="DA3" s="457"/>
      <c r="DC3" s="457"/>
      <c r="DD3" s="457"/>
      <c r="DW3" s="460"/>
      <c r="DZ3" s="379"/>
      <c r="EA3" s="347"/>
      <c r="EB3" s="379"/>
      <c r="EZ3" s="347"/>
    </row>
    <row r="4" spans="1:158" ht="16.5" customHeight="1" thickBot="1">
      <c r="A4" s="380"/>
      <c r="B4" s="380"/>
      <c r="C4" s="1028" t="s">
        <v>596</v>
      </c>
      <c r="D4" s="1028"/>
      <c r="E4" s="1028"/>
      <c r="F4" s="1028"/>
      <c r="G4" s="1028"/>
      <c r="H4" s="1028"/>
      <c r="I4" s="1028"/>
      <c r="J4" s="1028"/>
      <c r="K4" s="1028"/>
      <c r="L4" s="1028"/>
      <c r="N4" s="1030" t="s">
        <v>597</v>
      </c>
      <c r="O4" s="1031"/>
      <c r="P4" s="1034" t="s">
        <v>598</v>
      </c>
      <c r="Q4" s="1035"/>
      <c r="R4" s="1038"/>
      <c r="S4" s="1039"/>
      <c r="T4" s="463"/>
      <c r="CB4" s="379"/>
      <c r="CC4" s="379"/>
      <c r="CD4" s="379"/>
      <c r="CN4" s="1060" t="s">
        <v>599</v>
      </c>
      <c r="CO4" s="1061"/>
      <c r="CP4" s="1066" t="s">
        <v>600</v>
      </c>
      <c r="CQ4" s="1067"/>
      <c r="CR4" s="1070" t="s">
        <v>601</v>
      </c>
      <c r="CT4" s="466"/>
      <c r="CU4" s="467"/>
      <c r="CV4" s="468" t="s">
        <v>332</v>
      </c>
      <c r="CW4" s="469"/>
      <c r="CX4" s="470"/>
      <c r="CY4" s="471"/>
      <c r="CZ4" s="472"/>
      <c r="DA4" s="472" t="s">
        <v>331</v>
      </c>
      <c r="DC4" s="1072" t="s">
        <v>602</v>
      </c>
      <c r="DD4" s="1073"/>
      <c r="DE4" s="1076" t="s">
        <v>603</v>
      </c>
      <c r="DF4" s="1042" t="s">
        <v>604</v>
      </c>
      <c r="DG4" s="1042" t="s">
        <v>604</v>
      </c>
      <c r="DH4" s="464"/>
      <c r="DZ4" s="379"/>
      <c r="EA4" s="347"/>
      <c r="EB4" s="379"/>
      <c r="EZ4" s="347"/>
    </row>
    <row r="5" spans="1:158" ht="16.5" customHeight="1" thickBot="1">
      <c r="A5" s="380"/>
      <c r="B5" s="380"/>
      <c r="C5" s="1029"/>
      <c r="D5" s="1029"/>
      <c r="E5" s="1029"/>
      <c r="F5" s="1029"/>
      <c r="G5" s="1029"/>
      <c r="H5" s="1029"/>
      <c r="I5" s="1029"/>
      <c r="J5" s="1029"/>
      <c r="K5" s="1029"/>
      <c r="L5" s="1029"/>
      <c r="N5" s="1032"/>
      <c r="O5" s="1033"/>
      <c r="P5" s="1036"/>
      <c r="Q5" s="1037"/>
      <c r="R5" s="1040"/>
      <c r="S5" s="1041"/>
      <c r="T5" s="473" t="s">
        <v>605</v>
      </c>
      <c r="U5" s="474"/>
      <c r="V5" s="474"/>
      <c r="W5" s="474"/>
      <c r="X5" s="474"/>
      <c r="AM5" s="475" t="s">
        <v>606</v>
      </c>
      <c r="AN5" s="1045"/>
      <c r="AO5" s="1045"/>
      <c r="AP5" s="1045"/>
      <c r="AQ5" s="1045"/>
      <c r="AR5" s="1045"/>
      <c r="AS5" s="1045"/>
      <c r="AT5" s="1045"/>
      <c r="AU5" s="1045"/>
      <c r="AV5" s="1045"/>
      <c r="AW5" s="1045"/>
      <c r="AX5" s="1046"/>
      <c r="CB5" s="379"/>
      <c r="CC5" s="476"/>
      <c r="CD5" s="379"/>
      <c r="CN5" s="1062"/>
      <c r="CO5" s="1063"/>
      <c r="CP5" s="1068"/>
      <c r="CQ5" s="1069"/>
      <c r="CR5" s="1071"/>
      <c r="CT5" s="478" t="s">
        <v>331</v>
      </c>
      <c r="CU5" s="479"/>
      <c r="CV5" s="480"/>
      <c r="CW5" s="481"/>
      <c r="CX5" s="482" t="s">
        <v>607</v>
      </c>
      <c r="CY5" s="483" t="s">
        <v>608</v>
      </c>
      <c r="CZ5" s="484"/>
      <c r="DA5" s="484"/>
      <c r="DC5" s="1074"/>
      <c r="DD5" s="1075"/>
      <c r="DE5" s="1043"/>
      <c r="DF5" s="1043"/>
      <c r="DG5" s="1043"/>
      <c r="DH5" s="464"/>
      <c r="DZ5" s="379"/>
      <c r="EA5" s="347"/>
      <c r="EB5" s="379"/>
      <c r="EZ5" s="347"/>
    </row>
    <row r="6" spans="1:158" ht="16.5" customHeight="1" thickBot="1">
      <c r="A6" s="380"/>
      <c r="B6" s="380"/>
      <c r="AM6" s="985"/>
      <c r="AN6" s="986"/>
      <c r="AO6" s="986"/>
      <c r="AP6" s="986"/>
      <c r="AQ6" s="986"/>
      <c r="AR6" s="986"/>
      <c r="AS6" s="986"/>
      <c r="AT6" s="986"/>
      <c r="AU6" s="986"/>
      <c r="AV6" s="986"/>
      <c r="AW6" s="986"/>
      <c r="AX6" s="987"/>
      <c r="CB6" s="379"/>
      <c r="CC6" s="476"/>
      <c r="CD6" s="379"/>
      <c r="CN6" s="1062"/>
      <c r="CO6" s="1063"/>
      <c r="CP6" s="487"/>
      <c r="CQ6" s="488"/>
      <c r="CR6" s="477"/>
      <c r="CT6" s="478"/>
      <c r="CU6" s="479"/>
      <c r="CV6" s="480"/>
      <c r="CW6" s="481"/>
      <c r="CX6" s="482"/>
      <c r="CY6" s="483"/>
      <c r="CZ6" s="484"/>
      <c r="DA6" s="484"/>
      <c r="DC6" s="485"/>
      <c r="DD6" s="486"/>
      <c r="DE6" s="1043"/>
      <c r="DF6" s="1043"/>
      <c r="DG6" s="1043"/>
      <c r="DH6" s="464"/>
      <c r="DZ6" s="379"/>
      <c r="EA6" s="347"/>
      <c r="EB6" s="379"/>
      <c r="EZ6" s="347"/>
    </row>
    <row r="7" spans="1:158" ht="16.5" customHeight="1">
      <c r="A7" s="380"/>
      <c r="B7" s="380"/>
      <c r="C7" s="1047" t="s">
        <v>609</v>
      </c>
      <c r="D7" s="1048"/>
      <c r="E7" s="1024"/>
      <c r="F7" s="1051"/>
      <c r="G7" s="1051"/>
      <c r="H7" s="1051"/>
      <c r="I7" s="1051"/>
      <c r="J7" s="1051"/>
      <c r="K7" s="1051"/>
      <c r="L7" s="1051"/>
      <c r="M7" s="1051"/>
      <c r="N7" s="1025"/>
      <c r="Q7" s="1053" t="s">
        <v>610</v>
      </c>
      <c r="R7" s="1054"/>
      <c r="S7" s="1057"/>
      <c r="T7" s="1057"/>
      <c r="U7" s="1057"/>
      <c r="V7" s="1057"/>
      <c r="W7" s="1057"/>
      <c r="X7" s="1057"/>
      <c r="Y7" s="1057"/>
      <c r="Z7" s="1057"/>
      <c r="AA7" s="1057"/>
      <c r="AB7" s="1058"/>
      <c r="AD7" s="1059" t="s">
        <v>611</v>
      </c>
      <c r="AE7" s="1054"/>
      <c r="AF7" s="1057"/>
      <c r="AG7" s="1057"/>
      <c r="AH7" s="1057"/>
      <c r="AI7" s="1057"/>
      <c r="AJ7" s="1057"/>
      <c r="AK7" s="1058"/>
      <c r="AM7" s="985"/>
      <c r="AN7" s="986"/>
      <c r="AO7" s="986"/>
      <c r="AP7" s="986"/>
      <c r="AQ7" s="986"/>
      <c r="AR7" s="986"/>
      <c r="AS7" s="986"/>
      <c r="AT7" s="986"/>
      <c r="AU7" s="986"/>
      <c r="AV7" s="986"/>
      <c r="AW7" s="986"/>
      <c r="AX7" s="987"/>
      <c r="CB7" s="379"/>
      <c r="CC7" s="476"/>
      <c r="CD7" s="379"/>
      <c r="CN7" s="1062"/>
      <c r="CO7" s="1063"/>
      <c r="CP7" s="487"/>
      <c r="CQ7" s="488"/>
      <c r="CR7" s="477"/>
      <c r="CT7" s="478"/>
      <c r="CU7" s="479"/>
      <c r="CV7" s="480"/>
      <c r="CW7" s="481"/>
      <c r="CX7" s="482"/>
      <c r="CY7" s="483"/>
      <c r="CZ7" s="484"/>
      <c r="DA7" s="484"/>
      <c r="DC7" s="485"/>
      <c r="DD7" s="486"/>
      <c r="DE7" s="1043"/>
      <c r="DF7" s="1043"/>
      <c r="DG7" s="1043"/>
      <c r="DH7" s="464"/>
      <c r="DZ7" s="379"/>
      <c r="EA7" s="347"/>
      <c r="EB7" s="379"/>
      <c r="EZ7" s="347"/>
    </row>
    <row r="8" spans="1:158" ht="16.5" customHeight="1" thickBot="1">
      <c r="A8" s="380"/>
      <c r="B8" s="380"/>
      <c r="C8" s="1049"/>
      <c r="D8" s="1050"/>
      <c r="E8" s="1026"/>
      <c r="F8" s="1052"/>
      <c r="G8" s="1052"/>
      <c r="H8" s="1052"/>
      <c r="I8" s="1052"/>
      <c r="J8" s="1052"/>
      <c r="K8" s="1052"/>
      <c r="L8" s="1052"/>
      <c r="M8" s="1052"/>
      <c r="N8" s="1027"/>
      <c r="Q8" s="1055"/>
      <c r="R8" s="1056"/>
      <c r="S8" s="1002"/>
      <c r="T8" s="1002"/>
      <c r="U8" s="1002"/>
      <c r="V8" s="1002"/>
      <c r="W8" s="1002"/>
      <c r="X8" s="1002"/>
      <c r="Y8" s="1002"/>
      <c r="Z8" s="1002"/>
      <c r="AA8" s="1002"/>
      <c r="AB8" s="1003"/>
      <c r="AD8" s="1055"/>
      <c r="AE8" s="1056"/>
      <c r="AF8" s="1002"/>
      <c r="AG8" s="1002"/>
      <c r="AH8" s="1002"/>
      <c r="AI8" s="1002"/>
      <c r="AJ8" s="1002"/>
      <c r="AK8" s="1003"/>
      <c r="AM8" s="985"/>
      <c r="AN8" s="986"/>
      <c r="AO8" s="986"/>
      <c r="AP8" s="986"/>
      <c r="AQ8" s="986"/>
      <c r="AR8" s="986"/>
      <c r="AS8" s="986"/>
      <c r="AT8" s="986"/>
      <c r="AU8" s="986"/>
      <c r="AV8" s="986"/>
      <c r="AW8" s="986"/>
      <c r="AX8" s="987"/>
      <c r="CB8" s="379"/>
      <c r="CC8" s="476"/>
      <c r="CD8" s="379"/>
      <c r="CN8" s="1062"/>
      <c r="CO8" s="1063"/>
      <c r="CP8" s="487"/>
      <c r="CQ8" s="488"/>
      <c r="CR8" s="477"/>
      <c r="CT8" s="478"/>
      <c r="CU8" s="479"/>
      <c r="CV8" s="480"/>
      <c r="CW8" s="481"/>
      <c r="CX8" s="482"/>
      <c r="CY8" s="483"/>
      <c r="CZ8" s="484"/>
      <c r="DA8" s="484"/>
      <c r="DC8" s="485"/>
      <c r="DD8" s="486"/>
      <c r="DE8" s="1043"/>
      <c r="DF8" s="1043"/>
      <c r="DG8" s="1043"/>
      <c r="DH8" s="464"/>
      <c r="DZ8" s="379"/>
      <c r="EA8" s="347"/>
      <c r="EB8" s="379"/>
      <c r="EZ8" s="347"/>
    </row>
    <row r="9" spans="1:158" ht="16.5" customHeight="1">
      <c r="A9" s="380"/>
      <c r="B9" s="380"/>
      <c r="C9" s="988" t="s">
        <v>612</v>
      </c>
      <c r="D9" s="989"/>
      <c r="E9" s="990" t="s">
        <v>613</v>
      </c>
      <c r="F9" s="991"/>
      <c r="G9" s="489"/>
      <c r="H9" s="490" t="s">
        <v>614</v>
      </c>
      <c r="I9" s="992"/>
      <c r="J9" s="992"/>
      <c r="K9" s="490" t="s">
        <v>615</v>
      </c>
      <c r="L9" s="993"/>
      <c r="M9" s="993"/>
      <c r="N9" s="491" t="s">
        <v>616</v>
      </c>
      <c r="Q9" s="994" t="s">
        <v>617</v>
      </c>
      <c r="R9" s="995"/>
      <c r="S9" s="998"/>
      <c r="T9" s="998"/>
      <c r="U9" s="998"/>
      <c r="V9" s="998"/>
      <c r="W9" s="998"/>
      <c r="X9" s="998"/>
      <c r="Y9" s="998"/>
      <c r="Z9" s="998"/>
      <c r="AA9" s="998"/>
      <c r="AB9" s="999"/>
      <c r="AD9" s="994" t="s">
        <v>221</v>
      </c>
      <c r="AE9" s="995"/>
      <c r="AF9" s="1002"/>
      <c r="AG9" s="1002"/>
      <c r="AH9" s="1002"/>
      <c r="AI9" s="1002"/>
      <c r="AJ9" s="1002"/>
      <c r="AK9" s="1003"/>
      <c r="AM9" s="985"/>
      <c r="AN9" s="986"/>
      <c r="AO9" s="986"/>
      <c r="AP9" s="986"/>
      <c r="AQ9" s="986"/>
      <c r="AR9" s="986"/>
      <c r="AS9" s="986"/>
      <c r="AT9" s="986"/>
      <c r="AU9" s="986"/>
      <c r="AV9" s="986"/>
      <c r="AW9" s="986"/>
      <c r="AX9" s="987"/>
      <c r="CB9" s="379"/>
      <c r="CC9" s="476"/>
      <c r="CD9" s="379"/>
      <c r="CN9" s="1062"/>
      <c r="CO9" s="1063"/>
      <c r="CP9" s="487"/>
      <c r="CQ9" s="488"/>
      <c r="CR9" s="477"/>
      <c r="CT9" s="478"/>
      <c r="CU9" s="479"/>
      <c r="CV9" s="480"/>
      <c r="CW9" s="481"/>
      <c r="CX9" s="482"/>
      <c r="CY9" s="483"/>
      <c r="CZ9" s="484"/>
      <c r="DA9" s="484"/>
      <c r="DC9" s="485"/>
      <c r="DD9" s="486"/>
      <c r="DE9" s="1043"/>
      <c r="DF9" s="1043"/>
      <c r="DG9" s="1043"/>
      <c r="DH9" s="464"/>
      <c r="DZ9" s="379"/>
      <c r="EA9" s="347"/>
      <c r="EB9" s="379"/>
      <c r="EZ9" s="347"/>
    </row>
    <row r="10" spans="1:158" ht="16.5" customHeight="1" thickBot="1">
      <c r="A10" s="380"/>
      <c r="C10" s="1006" t="s">
        <v>618</v>
      </c>
      <c r="D10" s="1007"/>
      <c r="E10" s="1008" t="s">
        <v>613</v>
      </c>
      <c r="F10" s="1009"/>
      <c r="G10" s="492"/>
      <c r="H10" s="493" t="s">
        <v>614</v>
      </c>
      <c r="I10" s="1010"/>
      <c r="J10" s="1010"/>
      <c r="K10" s="493" t="s">
        <v>615</v>
      </c>
      <c r="L10" s="1011"/>
      <c r="M10" s="1011"/>
      <c r="N10" s="494" t="s">
        <v>616</v>
      </c>
      <c r="Q10" s="996"/>
      <c r="R10" s="997"/>
      <c r="S10" s="1000"/>
      <c r="T10" s="1000"/>
      <c r="U10" s="1000"/>
      <c r="V10" s="1000"/>
      <c r="W10" s="1000"/>
      <c r="X10" s="1000"/>
      <c r="Y10" s="1000"/>
      <c r="Z10" s="1000"/>
      <c r="AA10" s="1000"/>
      <c r="AB10" s="1001"/>
      <c r="AD10" s="996"/>
      <c r="AE10" s="997"/>
      <c r="AF10" s="1004"/>
      <c r="AG10" s="1004"/>
      <c r="AH10" s="1004"/>
      <c r="AI10" s="1004"/>
      <c r="AJ10" s="1004"/>
      <c r="AK10" s="1005"/>
      <c r="AM10" s="1012"/>
      <c r="AN10" s="1013"/>
      <c r="AO10" s="1013"/>
      <c r="AP10" s="1013"/>
      <c r="AQ10" s="1013"/>
      <c r="AR10" s="1013"/>
      <c r="AS10" s="1013"/>
      <c r="AT10" s="1013"/>
      <c r="AU10" s="1013"/>
      <c r="AV10" s="1013"/>
      <c r="AW10" s="1013"/>
      <c r="AX10" s="1014"/>
      <c r="CB10" s="379"/>
      <c r="CC10" s="476"/>
      <c r="CD10" s="379"/>
      <c r="CN10" s="1062"/>
      <c r="CO10" s="1063"/>
      <c r="CP10" s="487"/>
      <c r="CQ10" s="488"/>
      <c r="CR10" s="477"/>
      <c r="CT10" s="478"/>
      <c r="CU10" s="479"/>
      <c r="CV10" s="480"/>
      <c r="CW10" s="481"/>
      <c r="CX10" s="482"/>
      <c r="CY10" s="483"/>
      <c r="CZ10" s="484"/>
      <c r="DA10" s="484"/>
      <c r="DC10" s="485"/>
      <c r="DD10" s="486"/>
      <c r="DE10" s="1043"/>
      <c r="DF10" s="1043"/>
      <c r="DG10" s="1043"/>
      <c r="DH10" s="464"/>
      <c r="DZ10" s="379"/>
      <c r="EA10" s="347"/>
      <c r="EB10" s="379"/>
      <c r="EZ10" s="347"/>
    </row>
    <row r="11" spans="1:158" ht="16.5" customHeight="1" thickBot="1">
      <c r="A11" s="380"/>
      <c r="B11" s="495"/>
      <c r="C11" s="496"/>
      <c r="CB11" s="379"/>
      <c r="CC11" s="476"/>
      <c r="CD11" s="379"/>
      <c r="CN11" s="1062"/>
      <c r="CO11" s="1063"/>
      <c r="CP11" s="487"/>
      <c r="CQ11" s="488"/>
      <c r="CR11" s="477"/>
      <c r="CT11" s="478"/>
      <c r="CU11" s="479"/>
      <c r="CV11" s="480"/>
      <c r="CW11" s="481"/>
      <c r="CX11" s="482"/>
      <c r="CY11" s="483"/>
      <c r="CZ11" s="484"/>
      <c r="DA11" s="484"/>
      <c r="DC11" s="485"/>
      <c r="DD11" s="486"/>
      <c r="DE11" s="1043"/>
      <c r="DF11" s="1043"/>
      <c r="DG11" s="1043"/>
      <c r="DH11" s="464"/>
      <c r="DZ11" s="379"/>
      <c r="EA11" s="347"/>
      <c r="EB11" s="379"/>
      <c r="EZ11" s="347"/>
    </row>
    <row r="12" spans="1:158" ht="16.5" customHeight="1">
      <c r="A12" s="380"/>
      <c r="B12" s="974" t="s">
        <v>619</v>
      </c>
      <c r="C12" s="976" t="s">
        <v>620</v>
      </c>
      <c r="D12" s="977"/>
      <c r="E12" s="966" t="s">
        <v>621</v>
      </c>
      <c r="F12" s="978"/>
      <c r="G12" s="979" t="s">
        <v>622</v>
      </c>
      <c r="H12" s="980"/>
      <c r="I12" s="980"/>
      <c r="J12" s="980"/>
      <c r="K12" s="981" t="s">
        <v>623</v>
      </c>
      <c r="L12" s="982"/>
      <c r="M12" s="497" t="s">
        <v>624</v>
      </c>
      <c r="N12" s="965" t="s">
        <v>625</v>
      </c>
      <c r="O12" s="966"/>
      <c r="P12" s="966"/>
      <c r="Q12" s="967"/>
      <c r="R12" s="965" t="s">
        <v>335</v>
      </c>
      <c r="S12" s="966"/>
      <c r="T12" s="966"/>
      <c r="U12" s="967"/>
      <c r="V12" s="965" t="s">
        <v>335</v>
      </c>
      <c r="W12" s="966"/>
      <c r="X12" s="966"/>
      <c r="Y12" s="967"/>
      <c r="Z12" s="965" t="s">
        <v>335</v>
      </c>
      <c r="AA12" s="966"/>
      <c r="AB12" s="966"/>
      <c r="AC12" s="967"/>
      <c r="AD12" s="966" t="s">
        <v>625</v>
      </c>
      <c r="AE12" s="966"/>
      <c r="AF12" s="966"/>
      <c r="AG12" s="966"/>
      <c r="AH12" s="965" t="s">
        <v>626</v>
      </c>
      <c r="AI12" s="966"/>
      <c r="AJ12" s="967"/>
      <c r="AK12" s="966" t="s">
        <v>627</v>
      </c>
      <c r="AL12" s="966"/>
      <c r="AM12" s="965" t="s">
        <v>628</v>
      </c>
      <c r="AN12" s="966"/>
      <c r="AO12" s="967"/>
      <c r="AP12" s="966" t="s">
        <v>629</v>
      </c>
      <c r="AQ12" s="967"/>
      <c r="AR12" s="1015" t="s">
        <v>630</v>
      </c>
      <c r="AS12" s="1015"/>
      <c r="AT12" s="1015" t="s">
        <v>631</v>
      </c>
      <c r="AU12" s="1015"/>
      <c r="AV12" s="1017"/>
      <c r="AW12" s="1019" t="s">
        <v>710</v>
      </c>
      <c r="AX12" s="1020"/>
      <c r="CB12" s="379"/>
      <c r="CC12" s="476"/>
      <c r="CD12" s="379"/>
      <c r="CN12" s="1062"/>
      <c r="CO12" s="1063"/>
      <c r="CP12" s="1077" t="s">
        <v>339</v>
      </c>
      <c r="CQ12" s="983" t="s">
        <v>504</v>
      </c>
      <c r="CR12" s="477" t="s">
        <v>125</v>
      </c>
      <c r="CS12" s="498"/>
      <c r="CT12" s="478"/>
      <c r="CU12" s="479"/>
      <c r="CV12" s="480"/>
      <c r="CW12" s="481"/>
      <c r="CX12" s="499" t="s">
        <v>632</v>
      </c>
      <c r="CY12" s="500" t="s">
        <v>632</v>
      </c>
      <c r="CZ12" s="477" t="s">
        <v>125</v>
      </c>
      <c r="DA12" s="484" t="s">
        <v>633</v>
      </c>
      <c r="DC12" s="501"/>
      <c r="DD12" s="480"/>
      <c r="DE12" s="1043"/>
      <c r="DF12" s="1043"/>
      <c r="DG12" s="1043"/>
      <c r="DH12" s="464"/>
      <c r="DI12" s="502"/>
      <c r="DJ12" s="503" t="s">
        <v>634</v>
      </c>
      <c r="DK12" s="503" t="s">
        <v>635</v>
      </c>
      <c r="DL12" s="503" t="s">
        <v>636</v>
      </c>
      <c r="DM12" s="503" t="s">
        <v>637</v>
      </c>
      <c r="DN12" s="503" t="s">
        <v>332</v>
      </c>
      <c r="DO12" s="503" t="s">
        <v>336</v>
      </c>
      <c r="DP12" s="503" t="s">
        <v>638</v>
      </c>
      <c r="DQ12" s="503" t="s">
        <v>639</v>
      </c>
      <c r="DR12" s="503" t="s">
        <v>641</v>
      </c>
      <c r="DS12" s="503" t="s">
        <v>336</v>
      </c>
      <c r="DT12" s="503" t="s">
        <v>642</v>
      </c>
      <c r="DU12" s="503" t="s">
        <v>643</v>
      </c>
      <c r="DV12" s="503" t="s">
        <v>644</v>
      </c>
      <c r="DW12" s="503" t="s">
        <v>639</v>
      </c>
      <c r="DZ12" s="379"/>
      <c r="EA12" s="347"/>
      <c r="EB12" s="379"/>
      <c r="EZ12" s="347"/>
    </row>
    <row r="13" spans="1:158" ht="16.5" customHeight="1" thickBot="1">
      <c r="B13" s="975"/>
      <c r="C13" s="620" t="s">
        <v>645</v>
      </c>
      <c r="D13" s="621" t="s">
        <v>333</v>
      </c>
      <c r="E13" s="957" t="s">
        <v>711</v>
      </c>
      <c r="F13" s="958"/>
      <c r="G13" s="959" t="s">
        <v>646</v>
      </c>
      <c r="H13" s="960"/>
      <c r="I13" s="504" t="s">
        <v>647</v>
      </c>
      <c r="J13" s="505" t="s">
        <v>648</v>
      </c>
      <c r="K13" s="506" t="s">
        <v>649</v>
      </c>
      <c r="L13" s="507" t="s">
        <v>650</v>
      </c>
      <c r="M13" s="508" t="s">
        <v>651</v>
      </c>
      <c r="N13" s="968"/>
      <c r="O13" s="969"/>
      <c r="P13" s="969"/>
      <c r="Q13" s="970"/>
      <c r="R13" s="968"/>
      <c r="S13" s="969"/>
      <c r="T13" s="969"/>
      <c r="U13" s="970"/>
      <c r="V13" s="968"/>
      <c r="W13" s="969"/>
      <c r="X13" s="969"/>
      <c r="Y13" s="970"/>
      <c r="Z13" s="968"/>
      <c r="AA13" s="969"/>
      <c r="AB13" s="969"/>
      <c r="AC13" s="970"/>
      <c r="AD13" s="969"/>
      <c r="AE13" s="969"/>
      <c r="AF13" s="969"/>
      <c r="AG13" s="969"/>
      <c r="AH13" s="968" t="s">
        <v>652</v>
      </c>
      <c r="AI13" s="969"/>
      <c r="AJ13" s="970"/>
      <c r="AK13" s="969"/>
      <c r="AL13" s="969"/>
      <c r="AM13" s="968"/>
      <c r="AN13" s="969"/>
      <c r="AO13" s="970"/>
      <c r="AP13" s="969" t="s">
        <v>653</v>
      </c>
      <c r="AQ13" s="970"/>
      <c r="AR13" s="1016"/>
      <c r="AS13" s="1016"/>
      <c r="AT13" s="1016"/>
      <c r="AU13" s="1016"/>
      <c r="AV13" s="1018"/>
      <c r="AW13" s="1021"/>
      <c r="AX13" s="1022"/>
      <c r="CB13" s="379"/>
      <c r="CC13" s="476"/>
      <c r="CD13" s="379"/>
      <c r="CF13" s="379"/>
      <c r="CL13" s="461"/>
      <c r="CN13" s="1064"/>
      <c r="CO13" s="1065"/>
      <c r="CP13" s="1078"/>
      <c r="CQ13" s="984"/>
      <c r="CR13" s="509" t="s">
        <v>654</v>
      </c>
      <c r="CS13" s="498"/>
      <c r="CT13" s="510"/>
      <c r="CU13" s="511"/>
      <c r="CV13" s="512" t="s">
        <v>339</v>
      </c>
      <c r="CW13" s="513" t="s">
        <v>504</v>
      </c>
      <c r="CX13" s="514"/>
      <c r="CY13" s="515"/>
      <c r="CZ13" s="509"/>
      <c r="DA13" s="516" t="s">
        <v>654</v>
      </c>
      <c r="DB13" s="498"/>
      <c r="DC13" s="517"/>
      <c r="DD13" s="512" t="s">
        <v>655</v>
      </c>
      <c r="DE13" s="1044"/>
      <c r="DF13" s="1044"/>
      <c r="DG13" s="1044"/>
      <c r="DH13" s="464"/>
      <c r="DI13" s="518"/>
      <c r="DJ13" s="519"/>
      <c r="DK13" s="519"/>
      <c r="DL13" s="519"/>
      <c r="DM13" s="519"/>
      <c r="DN13" s="520"/>
      <c r="DO13" s="520"/>
      <c r="DP13" s="520"/>
      <c r="DQ13" s="520" t="s">
        <v>656</v>
      </c>
      <c r="DR13" s="519"/>
      <c r="DS13" s="519"/>
      <c r="DT13" s="519"/>
      <c r="DU13" s="519"/>
      <c r="DV13" s="519"/>
      <c r="DW13" s="520" t="s">
        <v>504</v>
      </c>
      <c r="DZ13" s="379"/>
      <c r="EA13" s="347"/>
      <c r="EB13" s="379"/>
      <c r="EZ13" s="347"/>
    </row>
    <row r="14" spans="1:158" ht="16.5" customHeight="1" thickTop="1" thickBot="1">
      <c r="B14" s="971">
        <v>1</v>
      </c>
      <c r="C14" s="933"/>
      <c r="D14" s="936"/>
      <c r="E14" s="939"/>
      <c r="F14" s="940"/>
      <c r="G14" s="945" t="s">
        <v>657</v>
      </c>
      <c r="H14" s="946"/>
      <c r="I14" s="521"/>
      <c r="J14" s="522"/>
      <c r="K14" s="523"/>
      <c r="L14" s="524"/>
      <c r="M14" s="947" t="s">
        <v>658</v>
      </c>
      <c r="N14" s="525"/>
      <c r="O14" s="923" t="str">
        <f>IF(N14="","",VLOOKUP(N14,'届出算出 (6コース)  (2)'!$DN:$DQ,3,FALSE))</f>
        <v/>
      </c>
      <c r="P14" s="924"/>
      <c r="Q14" s="925"/>
      <c r="R14" s="525"/>
      <c r="S14" s="923" t="str">
        <f>IF(R14="","",VLOOKUP(R14,'届出算出 (6コース)  (2)'!$DN:$DQ,3,FALSE))</f>
        <v/>
      </c>
      <c r="T14" s="924"/>
      <c r="U14" s="925"/>
      <c r="V14" s="525"/>
      <c r="W14" s="923" t="str">
        <f>IF(V14="","",VLOOKUP(V14,'届出算出 (6コース)  (2)'!$DN:$DQ,3,FALSE))</f>
        <v/>
      </c>
      <c r="X14" s="924"/>
      <c r="Y14" s="925"/>
      <c r="Z14" s="525"/>
      <c r="AA14" s="923" t="str">
        <f>IF(Z14="","",VLOOKUP(Z14,'届出算出 (6コース)  (2)'!$DN:$DQ,3,FALSE))</f>
        <v/>
      </c>
      <c r="AB14" s="924"/>
      <c r="AC14" s="925"/>
      <c r="AD14" s="525"/>
      <c r="AE14" s="923" t="str">
        <f>IF(AD14="","",VLOOKUP(AD14,'届出算出 (6コース)  (2)'!$DN:$DQ,3,FALSE))</f>
        <v/>
      </c>
      <c r="AF14" s="924"/>
      <c r="AG14" s="924"/>
      <c r="AH14" s="956" t="s">
        <v>340</v>
      </c>
      <c r="AI14" s="839">
        <f>DA14+CR14</f>
        <v>0</v>
      </c>
      <c r="AJ14" s="823"/>
      <c r="AK14" s="893"/>
      <c r="AL14" s="894"/>
      <c r="AM14" s="826">
        <f>(AI14*AK14)</f>
        <v>0</v>
      </c>
      <c r="AN14" s="826"/>
      <c r="AO14" s="897"/>
      <c r="AP14" s="900">
        <f>SUM('届出算出 (6コース)  (2)'!J14:J19)*AK18</f>
        <v>0</v>
      </c>
      <c r="AQ14" s="901"/>
      <c r="AR14" s="962"/>
      <c r="AS14" s="963"/>
      <c r="AT14" s="963"/>
      <c r="AU14" s="963"/>
      <c r="AV14" s="964"/>
      <c r="AW14" s="909" t="s">
        <v>712</v>
      </c>
      <c r="AX14" s="910"/>
      <c r="CB14" s="379"/>
      <c r="CC14" s="476"/>
      <c r="CD14" s="379"/>
      <c r="CE14" s="379"/>
      <c r="CF14" s="379"/>
      <c r="CH14" s="526" t="s">
        <v>659</v>
      </c>
      <c r="CN14" s="527">
        <v>1</v>
      </c>
      <c r="CO14" s="528" t="s">
        <v>660</v>
      </c>
      <c r="CP14" s="529">
        <f>SUMIF(CH16:CL16,"対馬市",CH17:CL17)*'届出算出 (6コース)  (2)'!AK14</f>
        <v>0</v>
      </c>
      <c r="CQ14" s="530">
        <f>SUMIF(CH16:CL16,"対馬市",CH18:CL18)*'届出算出 (6コース)  (2)'!AK16</f>
        <v>0</v>
      </c>
      <c r="CR14" s="531">
        <f>SUM('届出算出 (6コース)  (2)'!N19:AG19)</f>
        <v>0</v>
      </c>
      <c r="CS14" s="458"/>
      <c r="CT14" s="532" t="s">
        <v>603</v>
      </c>
      <c r="CU14" s="533" t="s">
        <v>660</v>
      </c>
      <c r="CV14" s="534" t="str">
        <f>IF('届出算出 (6コース)  (2)'!I14="","0",DA14/CT15)</f>
        <v>0</v>
      </c>
      <c r="CW14" s="535" t="str">
        <f>IF('届出算出 (6コース)  (2)'!I14="","0",DA15/CT15)</f>
        <v>0</v>
      </c>
      <c r="CX14" s="536">
        <f>CV14*'届出算出 (6コース)  (2)'!AK14</f>
        <v>0</v>
      </c>
      <c r="CY14" s="537">
        <f>CW14*'届出算出 (6コース)  (2)'!AK16</f>
        <v>0</v>
      </c>
      <c r="CZ14" s="538">
        <f t="shared" ref="CZ14:CZ49" si="0">CX14+CY14</f>
        <v>0</v>
      </c>
      <c r="DA14" s="531">
        <f>SUM('届出算出 (6コース)  (2)'!N16:AG16)</f>
        <v>0</v>
      </c>
      <c r="DC14" s="539" t="s">
        <v>660</v>
      </c>
      <c r="DD14" s="534" t="str">
        <f>IF(('届出算出 (6コース)  (2)'!J14)="","0",('届出算出 (6コース)  (2)'!AK14+'届出算出 (6コース)  (2)'!AK16)*'届出算出 (6コース)  (2)'!J14*1000)</f>
        <v>0</v>
      </c>
      <c r="DE14" s="534">
        <f>COUNTA('届出算出 (6コース)  (2)'!I14)*('届出算出 (6コース)  (2)'!AK14+'届出算出 (6コース)  (2)'!AK16)</f>
        <v>0</v>
      </c>
      <c r="DF14" s="534">
        <f>COUNTA('届出算出 (6コース)  (2)'!K14)*('届出算出 (6コース)  (2)'!AK14+'届出算出 (6コース)  (2)'!AK16)</f>
        <v>0</v>
      </c>
      <c r="DG14" s="534">
        <f>COUNTA('届出算出 (6コース)  (2)'!L14)*('届出算出 (6コース)  (2)'!AK14+'届出算出 (6コース)  (2)'!AK16)</f>
        <v>0</v>
      </c>
      <c r="DH14" s="464"/>
      <c r="DI14" s="379"/>
      <c r="DJ14" s="379"/>
      <c r="DK14" s="476"/>
      <c r="DL14" s="459"/>
      <c r="DM14" s="379"/>
      <c r="DN14" s="476"/>
      <c r="DO14" s="476"/>
      <c r="DP14" s="476"/>
      <c r="DQ14" s="540"/>
      <c r="DR14" s="476"/>
      <c r="DS14" s="476"/>
      <c r="DT14" s="476"/>
      <c r="DU14" s="476"/>
      <c r="DV14" s="476"/>
      <c r="DZ14" s="379"/>
      <c r="EA14" s="347"/>
      <c r="EB14" s="379"/>
      <c r="EZ14" s="347"/>
    </row>
    <row r="15" spans="1:158" ht="16.5" customHeight="1">
      <c r="B15" s="972"/>
      <c r="C15" s="934"/>
      <c r="D15" s="937"/>
      <c r="E15" s="941"/>
      <c r="F15" s="942"/>
      <c r="G15" s="862" t="s">
        <v>661</v>
      </c>
      <c r="H15" s="863"/>
      <c r="I15" s="541"/>
      <c r="J15" s="542"/>
      <c r="K15" s="543"/>
      <c r="L15" s="544"/>
      <c r="M15" s="948"/>
      <c r="N15" s="890" t="str">
        <f>IF(N14="","",VLOOKUP(N14,'届出算出 (6コース)  (2)'!$DN:$DQ,2,FALSE))</f>
        <v/>
      </c>
      <c r="O15" s="891"/>
      <c r="P15" s="891"/>
      <c r="Q15" s="892"/>
      <c r="R15" s="890" t="str">
        <f>IF(R14="","",VLOOKUP(R14,$DN:$DQ,2,FALSE))</f>
        <v/>
      </c>
      <c r="S15" s="891"/>
      <c r="T15" s="891"/>
      <c r="U15" s="892"/>
      <c r="V15" s="890" t="str">
        <f>IF(V14="","",VLOOKUP(V14,'届出算出 (6コース)  (2)'!$DN:$DQ,2,FALSE))</f>
        <v/>
      </c>
      <c r="W15" s="891"/>
      <c r="X15" s="891"/>
      <c r="Y15" s="892"/>
      <c r="Z15" s="890" t="str">
        <f>IF(Z14="","",VLOOKUP(Z14,'届出算出 (6コース)  (2)'!$DN:$DQ,2,FALSE))</f>
        <v/>
      </c>
      <c r="AA15" s="891"/>
      <c r="AB15" s="891"/>
      <c r="AC15" s="892"/>
      <c r="AD15" s="890" t="str">
        <f>IF(AD14="","",VLOOKUP(AD14,'届出算出 (6コース)  (2)'!$DN:$DQ,2,FALSE))</f>
        <v/>
      </c>
      <c r="AE15" s="891"/>
      <c r="AF15" s="891"/>
      <c r="AG15" s="891"/>
      <c r="AH15" s="927"/>
      <c r="AI15" s="928"/>
      <c r="AJ15" s="929"/>
      <c r="AK15" s="895"/>
      <c r="AL15" s="896"/>
      <c r="AM15" s="898"/>
      <c r="AN15" s="898"/>
      <c r="AO15" s="899"/>
      <c r="AP15" s="902"/>
      <c r="AQ15" s="903"/>
      <c r="AR15" s="911"/>
      <c r="AS15" s="912"/>
      <c r="AT15" s="912"/>
      <c r="AU15" s="912"/>
      <c r="AV15" s="961"/>
      <c r="AW15" s="845"/>
      <c r="AX15" s="846"/>
      <c r="CB15" s="379"/>
      <c r="CC15" s="476"/>
      <c r="CD15" s="379"/>
      <c r="CE15" s="379"/>
      <c r="CF15" s="379"/>
      <c r="CN15" s="545"/>
      <c r="CO15" s="546" t="s">
        <v>662</v>
      </c>
      <c r="CP15" s="547">
        <f>SUMIF(CH16:CL16,"壱岐市",CH17:CL17)*'届出算出 (6コース)  (2)'!AK14</f>
        <v>0</v>
      </c>
      <c r="CQ15" s="548">
        <f>SUMIF(CH16:CL16,"壱岐市",CH18:CL18)*'届出算出 (6コース)  (2)'!AK16</f>
        <v>0</v>
      </c>
      <c r="CR15" s="549">
        <f>CR14</f>
        <v>0</v>
      </c>
      <c r="CS15" s="550"/>
      <c r="CT15" s="876">
        <f>COUNTA('届出算出 (6コース)  (2)'!I14:I19)</f>
        <v>0</v>
      </c>
      <c r="CU15" s="551" t="s">
        <v>662</v>
      </c>
      <c r="CV15" s="552" t="str">
        <f>IF('届出算出 (6コース)  (2)'!I15="","0",DA14/CT15)</f>
        <v>0</v>
      </c>
      <c r="CW15" s="553" t="str">
        <f>IF('届出算出 (6コース)  (2)'!I15="","0",DA15/CT15)</f>
        <v>0</v>
      </c>
      <c r="CX15" s="554">
        <f>CV15*'届出算出 (6コース)  (2)'!AK14</f>
        <v>0</v>
      </c>
      <c r="CY15" s="555">
        <f>CW15*'届出算出 (6コース)  (2)'!AK16</f>
        <v>0</v>
      </c>
      <c r="CZ15" s="556">
        <f t="shared" si="0"/>
        <v>0</v>
      </c>
      <c r="DA15" s="549">
        <f>CL51</f>
        <v>0</v>
      </c>
      <c r="DC15" s="557" t="s">
        <v>662</v>
      </c>
      <c r="DD15" s="552" t="str">
        <f>IF(('届出算出 (6コース)  (2)'!J15)="","0",('届出算出 (6コース)  (2)'!AK14+'届出算出 (6コース)  (2)'!AK16)*'届出算出 (6コース)  (2)'!J15*1000)</f>
        <v>0</v>
      </c>
      <c r="DE15" s="552">
        <f>COUNTA('届出算出 (6コース)  (2)'!I15)*('届出算出 (6コース)  (2)'!AK14+'届出算出 (6コース)  (2)'!AK16)</f>
        <v>0</v>
      </c>
      <c r="DF15" s="552">
        <f>COUNTA('届出算出 (6コース)  (2)'!K15)*('届出算出 (6コース)  (2)'!AK14+'届出算出 (6コース)  (2)'!AK16)</f>
        <v>0</v>
      </c>
      <c r="DG15" s="552">
        <f>COUNTA('届出算出 (6コース)  (2)'!L15)*('届出算出 (6コース)  (2)'!AK14+'届出算出 (6コース)  (2)'!AK16)</f>
        <v>0</v>
      </c>
      <c r="DH15" s="464"/>
      <c r="DI15" s="347" t="s">
        <v>598</v>
      </c>
      <c r="DJ15" s="476" t="s">
        <v>663</v>
      </c>
      <c r="DK15" s="558" t="s">
        <v>664</v>
      </c>
      <c r="DL15" s="476">
        <v>1</v>
      </c>
      <c r="DM15" s="464" t="s">
        <v>665</v>
      </c>
      <c r="DN15" s="476">
        <v>1</v>
      </c>
      <c r="DO15" s="476" t="s">
        <v>345</v>
      </c>
      <c r="DP15" s="476" t="s">
        <v>348</v>
      </c>
      <c r="DQ15" s="474">
        <v>900</v>
      </c>
      <c r="DR15" s="476" t="s">
        <v>308</v>
      </c>
      <c r="DS15" s="476" t="s">
        <v>666</v>
      </c>
      <c r="DT15" s="476" t="s">
        <v>667</v>
      </c>
      <c r="DU15" s="476">
        <v>4300</v>
      </c>
      <c r="DV15" s="476" t="s">
        <v>665</v>
      </c>
      <c r="DW15" s="347">
        <v>450</v>
      </c>
      <c r="DX15" s="347" t="s">
        <v>668</v>
      </c>
      <c r="DZ15" s="476">
        <v>1</v>
      </c>
      <c r="EA15" s="476" t="s">
        <v>345</v>
      </c>
      <c r="EB15" s="476" t="s">
        <v>348</v>
      </c>
      <c r="EC15" s="559">
        <v>900</v>
      </c>
      <c r="EZ15" s="347"/>
    </row>
    <row r="16" spans="1:158" ht="16.5" customHeight="1" thickBot="1">
      <c r="B16" s="972"/>
      <c r="C16" s="935"/>
      <c r="D16" s="938"/>
      <c r="E16" s="943"/>
      <c r="F16" s="944"/>
      <c r="G16" s="862" t="s">
        <v>121</v>
      </c>
      <c r="H16" s="863"/>
      <c r="I16" s="541"/>
      <c r="J16" s="542"/>
      <c r="K16" s="543"/>
      <c r="L16" s="560"/>
      <c r="M16" s="949"/>
      <c r="N16" s="878" t="str">
        <f>IF(N14="","",VLOOKUP(N14,'届出算出 (6コース)  (2)'!$DN:$DQ,4,FALSE))</f>
        <v/>
      </c>
      <c r="O16" s="879"/>
      <c r="P16" s="879"/>
      <c r="Q16" s="880"/>
      <c r="R16" s="878" t="str">
        <f>IF(R14="","",VLOOKUP(R14,'届出算出 (6コース)  (2)'!$DN:$DQ,4,FALSE))</f>
        <v/>
      </c>
      <c r="S16" s="879"/>
      <c r="T16" s="879"/>
      <c r="U16" s="880"/>
      <c r="V16" s="881" t="str">
        <f>IF(V14="","",VLOOKUP(V14,'届出算出 (6コース)  (2)'!$DN:$DQ,4,FALSE))</f>
        <v/>
      </c>
      <c r="W16" s="879"/>
      <c r="X16" s="879"/>
      <c r="Y16" s="880"/>
      <c r="Z16" s="878" t="str">
        <f>IF(Z14="","",VLOOKUP(Z14,'届出算出 (6コース)  (2)'!$DN:$DQ,4,FALSE))</f>
        <v/>
      </c>
      <c r="AA16" s="879"/>
      <c r="AB16" s="879"/>
      <c r="AC16" s="880"/>
      <c r="AD16" s="878" t="str">
        <f>IF(AD14="","",VLOOKUP(AD14,'届出算出 (6コース)  (2)'!$DN:$DQ,4,FALSE))</f>
        <v/>
      </c>
      <c r="AE16" s="879"/>
      <c r="AF16" s="879"/>
      <c r="AG16" s="879"/>
      <c r="AH16" s="882" t="s">
        <v>669</v>
      </c>
      <c r="AI16" s="884">
        <f>CR15+DA15</f>
        <v>0</v>
      </c>
      <c r="AJ16" s="885"/>
      <c r="AK16" s="886"/>
      <c r="AL16" s="887"/>
      <c r="AM16" s="898">
        <f>(AI16*AK16)</f>
        <v>0</v>
      </c>
      <c r="AN16" s="898"/>
      <c r="AO16" s="899"/>
      <c r="AP16" s="902"/>
      <c r="AQ16" s="903"/>
      <c r="AR16" s="913"/>
      <c r="AS16" s="914"/>
      <c r="AT16" s="914"/>
      <c r="AU16" s="914"/>
      <c r="AV16" s="917"/>
      <c r="AW16" s="919"/>
      <c r="AX16" s="920"/>
      <c r="CB16" s="379"/>
      <c r="CC16" s="476"/>
      <c r="CD16" s="379"/>
      <c r="CE16" s="379"/>
      <c r="CF16" s="379"/>
      <c r="CG16" s="561" t="s">
        <v>670</v>
      </c>
      <c r="CH16" s="562" t="e">
        <f>VLOOKUP('届出算出 (6コース)  (2)'!N17,$DR:$DV,5,FALSE)</f>
        <v>#N/A</v>
      </c>
      <c r="CI16" s="562" t="e">
        <f>VLOOKUP('届出算出 (6コース)  (2)'!R17,$DR:$DV,5,FALSE)</f>
        <v>#N/A</v>
      </c>
      <c r="CJ16" s="562" t="e">
        <f>VLOOKUP('届出算出 (6コース)  (2)'!V17,$DR:$DV,5,FALSE)</f>
        <v>#N/A</v>
      </c>
      <c r="CK16" s="562" t="e">
        <f>VLOOKUP('届出算出 (6コース)  (2)'!Z17,$DR:$DV,5,FALSE)</f>
        <v>#N/A</v>
      </c>
      <c r="CL16" s="562" t="e">
        <f>VLOOKUP('届出算出 (6コース)  (2)'!AD17,$DR:$DV,5,FALSE)</f>
        <v>#N/A</v>
      </c>
      <c r="CN16" s="545"/>
      <c r="CO16" s="546" t="s">
        <v>121</v>
      </c>
      <c r="CP16" s="547">
        <f>SUMIF(CH16:CL16,"五島市",CH17:CL17)*'届出算出 (6コース)  (2)'!AK14</f>
        <v>0</v>
      </c>
      <c r="CQ16" s="548">
        <f>SUMIF(CH16:CL16,"五島市",CH18:CL18)*'届出算出 (6コース)  (2)'!AK16</f>
        <v>0</v>
      </c>
      <c r="CR16" s="484"/>
      <c r="CS16" s="550"/>
      <c r="CT16" s="877"/>
      <c r="CU16" s="551" t="s">
        <v>121</v>
      </c>
      <c r="CV16" s="552" t="str">
        <f>IF('届出算出 (6コース)  (2)'!I16="","0",DA14/CT15)</f>
        <v>0</v>
      </c>
      <c r="CW16" s="553" t="str">
        <f>IF('届出算出 (6コース)  (2)'!I16="","0",DA15/CT15)</f>
        <v>0</v>
      </c>
      <c r="CX16" s="554">
        <f>CV16*'届出算出 (6コース)  (2)'!AK14</f>
        <v>0</v>
      </c>
      <c r="CY16" s="555">
        <f>CW16*'届出算出 (6コース)  (2)'!AK16</f>
        <v>0</v>
      </c>
      <c r="CZ16" s="556">
        <f t="shared" si="0"/>
        <v>0</v>
      </c>
      <c r="DA16" s="563"/>
      <c r="DC16" s="557" t="s">
        <v>121</v>
      </c>
      <c r="DD16" s="552" t="str">
        <f>IF(('届出算出 (6コース)  (2)'!J16)="","0",('届出算出 (6コース)  (2)'!AK14+'届出算出 (6コース)  (2)'!AK16)*'届出算出 (6コース)  (2)'!J16*1000)</f>
        <v>0</v>
      </c>
      <c r="DE16" s="552">
        <f>COUNTA('届出算出 (6コース)  (2)'!I16)*('届出算出 (6コース)  (2)'!AK14+'届出算出 (6コース)  (2)'!AK16)</f>
        <v>0</v>
      </c>
      <c r="DF16" s="552">
        <f>COUNTA('届出算出 (6コース)  (2)'!K16)*('届出算出 (6コース)  (2)'!AK14+'届出算出 (6コース)  (2)'!AK16)</f>
        <v>0</v>
      </c>
      <c r="DG16" s="552">
        <f>COUNTA('届出算出 (6コース)  (2)'!L16)*('届出算出 (6コース)  (2)'!AK14+'届出算出 (6コース)  (2)'!AK16)</f>
        <v>0</v>
      </c>
      <c r="DH16" s="464"/>
      <c r="DI16" s="251" t="s">
        <v>671</v>
      </c>
      <c r="DJ16" s="476" t="s">
        <v>672</v>
      </c>
      <c r="DK16" s="476"/>
      <c r="DL16" s="476">
        <v>2</v>
      </c>
      <c r="DM16" s="464" t="s">
        <v>673</v>
      </c>
      <c r="DN16" s="476">
        <v>2</v>
      </c>
      <c r="DO16" s="476" t="s">
        <v>347</v>
      </c>
      <c r="DP16" s="476" t="s">
        <v>348</v>
      </c>
      <c r="DQ16" s="474">
        <v>1300</v>
      </c>
      <c r="DR16" s="476" t="s">
        <v>674</v>
      </c>
      <c r="DS16" s="476" t="s">
        <v>675</v>
      </c>
      <c r="DT16" s="476" t="s">
        <v>667</v>
      </c>
      <c r="DU16" s="476">
        <v>2600</v>
      </c>
      <c r="DV16" s="476" t="s">
        <v>442</v>
      </c>
      <c r="DW16" s="347">
        <v>650</v>
      </c>
      <c r="DX16" s="347" t="s">
        <v>676</v>
      </c>
      <c r="DZ16" s="476">
        <v>2</v>
      </c>
      <c r="EA16" s="476" t="s">
        <v>347</v>
      </c>
      <c r="EB16" s="476" t="s">
        <v>348</v>
      </c>
      <c r="EC16" s="559">
        <v>1300</v>
      </c>
      <c r="EZ16" s="347"/>
    </row>
    <row r="17" spans="2:156" ht="16.5" customHeight="1" thickBot="1">
      <c r="B17" s="972"/>
      <c r="C17" s="864" t="s">
        <v>713</v>
      </c>
      <c r="D17" s="865"/>
      <c r="E17" s="866" t="s">
        <v>713</v>
      </c>
      <c r="F17" s="867"/>
      <c r="G17" s="862" t="s">
        <v>677</v>
      </c>
      <c r="H17" s="863"/>
      <c r="I17" s="541"/>
      <c r="J17" s="542"/>
      <c r="K17" s="543"/>
      <c r="L17" s="560"/>
      <c r="M17" s="868" t="s">
        <v>678</v>
      </c>
      <c r="N17" s="564"/>
      <c r="O17" s="849" t="str">
        <f>IF(N17="","",VLOOKUP(N17,'届出算出 (6コース)  (2)'!$DR:$DU,3,FALSE))</f>
        <v/>
      </c>
      <c r="P17" s="850"/>
      <c r="Q17" s="851"/>
      <c r="R17" s="564"/>
      <c r="S17" s="849" t="str">
        <f>IF(R17="","",VLOOKUP(R17,'届出算出 (6コース)  (2)'!$DR:$DU,3,FALSE))</f>
        <v/>
      </c>
      <c r="T17" s="850"/>
      <c r="U17" s="851"/>
      <c r="V17" s="565"/>
      <c r="W17" s="849" t="str">
        <f>IF(V17="","",VLOOKUP(V17,'届出算出 (6コース)  (2)'!$DR:$DU,3,FALSE))</f>
        <v/>
      </c>
      <c r="X17" s="850"/>
      <c r="Y17" s="851"/>
      <c r="Z17" s="564"/>
      <c r="AA17" s="849" t="str">
        <f>IF(Z17="","",VLOOKUP(Z17,'届出算出 (6コース)  (2)'!$DR:$DU,3,FALSE))</f>
        <v/>
      </c>
      <c r="AB17" s="850"/>
      <c r="AC17" s="851"/>
      <c r="AD17" s="564"/>
      <c r="AE17" s="849" t="str">
        <f>IF(AD17="","",VLOOKUP(AD17,'届出算出 (6コース)  (2)'!$DR:$DU,3,FALSE))</f>
        <v/>
      </c>
      <c r="AF17" s="850"/>
      <c r="AG17" s="850"/>
      <c r="AH17" s="883"/>
      <c r="AI17" s="840"/>
      <c r="AJ17" s="825"/>
      <c r="AK17" s="888"/>
      <c r="AL17" s="889"/>
      <c r="AM17" s="921"/>
      <c r="AN17" s="921"/>
      <c r="AO17" s="922"/>
      <c r="AP17" s="902"/>
      <c r="AQ17" s="903"/>
      <c r="AR17" s="913"/>
      <c r="AS17" s="914"/>
      <c r="AT17" s="914"/>
      <c r="AU17" s="914"/>
      <c r="AV17" s="917"/>
      <c r="AW17" s="852" t="s">
        <v>714</v>
      </c>
      <c r="AX17" s="853"/>
      <c r="CB17" s="379"/>
      <c r="CC17" s="476"/>
      <c r="CD17" s="379"/>
      <c r="CE17" s="379"/>
      <c r="CF17" s="379"/>
      <c r="CG17" s="561" t="s">
        <v>679</v>
      </c>
      <c r="CH17" s="566" t="e">
        <f>VLOOKUP('届出算出 (6コース)  (2)'!N17,$DR:$DV,4,FALSE)</f>
        <v>#N/A</v>
      </c>
      <c r="CI17" s="566" t="e">
        <f>VLOOKUP('届出算出 (6コース)  (2)'!R17,$DR:$DV,4,FALSE)</f>
        <v>#N/A</v>
      </c>
      <c r="CJ17" s="566" t="e">
        <f>VLOOKUP('届出算出 (6コース)  (2)'!V17,$DR:$DV,4,FALSE)</f>
        <v>#N/A</v>
      </c>
      <c r="CK17" s="566" t="e">
        <f>VLOOKUP('届出算出 (6コース)  (2)'!Z17,$DR:$DV,4,FALSE)</f>
        <v>#N/A</v>
      </c>
      <c r="CL17" s="566" t="e">
        <f>VLOOKUP('届出算出 (6コース)  (2)'!AD17,$DR:$DV,4,FALSE)</f>
        <v>#N/A</v>
      </c>
      <c r="CN17" s="545"/>
      <c r="CO17" s="546" t="s">
        <v>677</v>
      </c>
      <c r="CP17" s="547">
        <f>SUMIF(CH16:CL16,"新上五島町",CH17:CL17)*'届出算出 (6コース)  (2)'!AK14</f>
        <v>0</v>
      </c>
      <c r="CQ17" s="548">
        <f>SUMIF(CH16:CL16,"上五島",CH18:CL18)*'届出算出 (6コース)  (2)'!AK16</f>
        <v>0</v>
      </c>
      <c r="CR17" s="567"/>
      <c r="CS17" s="550"/>
      <c r="CT17" s="568"/>
      <c r="CU17" s="551" t="s">
        <v>677</v>
      </c>
      <c r="CV17" s="552" t="str">
        <f>IF('届出算出 (6コース)  (2)'!I17="","0",DA14/CT15)</f>
        <v>0</v>
      </c>
      <c r="CW17" s="553" t="str">
        <f>IF('届出算出 (6コース)  (2)'!I17="","0",DA15/CT15)</f>
        <v>0</v>
      </c>
      <c r="CX17" s="554">
        <f>CV17*'届出算出 (6コース)  (2)'!AK14</f>
        <v>0</v>
      </c>
      <c r="CY17" s="555">
        <f>CW17*'届出算出 (6コース)  (2)'!AK16</f>
        <v>0</v>
      </c>
      <c r="CZ17" s="556">
        <f t="shared" si="0"/>
        <v>0</v>
      </c>
      <c r="DA17" s="563"/>
      <c r="DB17" s="569"/>
      <c r="DC17" s="557" t="s">
        <v>677</v>
      </c>
      <c r="DD17" s="552" t="str">
        <f>IF(('届出算出 (6コース)  (2)'!J17)="","0",('届出算出 (6コース)  (2)'!AK14+'届出算出 (6コース)  (2)'!AK16)*'届出算出 (6コース)  (2)'!J17*1000)</f>
        <v>0</v>
      </c>
      <c r="DE17" s="552">
        <f>COUNTA('届出算出 (6コース)  (2)'!I17)*('届出算出 (6コース)  (2)'!AK14+'届出算出 (6コース)  (2)'!AK16)</f>
        <v>0</v>
      </c>
      <c r="DF17" s="552">
        <f>COUNTA('届出算出 (6コース)  (2)'!K17)*('届出算出 (6コース)  (2)'!AK14+'届出算出 (6コース)  (2)'!AK16)</f>
        <v>0</v>
      </c>
      <c r="DG17" s="552">
        <f>COUNTA('届出算出 (6コース)  (2)'!L17)*('届出算出 (6コース)  (2)'!AK14+'届出算出 (6コース)  (2)'!AK16)</f>
        <v>0</v>
      </c>
      <c r="DH17" s="464"/>
      <c r="DI17" s="347" t="s">
        <v>680</v>
      </c>
      <c r="DJ17" s="476" t="s">
        <v>681</v>
      </c>
      <c r="DK17" s="476"/>
      <c r="DL17" s="476">
        <v>3</v>
      </c>
      <c r="DM17" s="464" t="s">
        <v>423</v>
      </c>
      <c r="DN17" s="476">
        <v>3</v>
      </c>
      <c r="DO17" s="476" t="s">
        <v>349</v>
      </c>
      <c r="DP17" s="476" t="s">
        <v>348</v>
      </c>
      <c r="DQ17" s="474">
        <v>900</v>
      </c>
      <c r="DR17" s="476" t="s">
        <v>682</v>
      </c>
      <c r="DS17" s="476" t="s">
        <v>683</v>
      </c>
      <c r="DT17" s="476" t="s">
        <v>667</v>
      </c>
      <c r="DU17" s="476">
        <v>3400</v>
      </c>
      <c r="DV17" s="476" t="s">
        <v>423</v>
      </c>
      <c r="DW17" s="347">
        <v>450</v>
      </c>
      <c r="DZ17" s="476">
        <v>3</v>
      </c>
      <c r="EA17" s="476" t="s">
        <v>349</v>
      </c>
      <c r="EB17" s="476" t="s">
        <v>348</v>
      </c>
      <c r="EC17" s="559">
        <v>900</v>
      </c>
      <c r="EZ17" s="347"/>
    </row>
    <row r="18" spans="2:156" ht="16.5" customHeight="1">
      <c r="B18" s="972"/>
      <c r="C18" s="854"/>
      <c r="D18" s="855"/>
      <c r="E18" s="858"/>
      <c r="F18" s="859"/>
      <c r="G18" s="862" t="s">
        <v>123</v>
      </c>
      <c r="H18" s="863"/>
      <c r="I18" s="541"/>
      <c r="J18" s="542"/>
      <c r="K18" s="570"/>
      <c r="L18" s="560"/>
      <c r="M18" s="869"/>
      <c r="N18" s="830" t="str">
        <f>IF(N17="","",VLOOKUP(N17,'届出算出 (6コース)  (2)'!$DR:$DU,2,FALSE))</f>
        <v/>
      </c>
      <c r="O18" s="831"/>
      <c r="P18" s="831"/>
      <c r="Q18" s="832"/>
      <c r="R18" s="830" t="str">
        <f>IF(R17="","",VLOOKUP(R17,'届出算出 (6コース)  (2)'!$DR:$DU,2,FALSE))</f>
        <v/>
      </c>
      <c r="S18" s="831"/>
      <c r="T18" s="831"/>
      <c r="U18" s="832"/>
      <c r="V18" s="830" t="str">
        <f>IF(V17="","",VLOOKUP(V17,'届出算出 (6コース)  (2)'!$DR:$DU,2,FALSE))</f>
        <v/>
      </c>
      <c r="W18" s="831"/>
      <c r="X18" s="831"/>
      <c r="Y18" s="832"/>
      <c r="Z18" s="830" t="str">
        <f>IF(Z17="","",VLOOKUP(Z17,'届出算出 (6コース)  (2)'!$DR:$DU,2,FALSE))</f>
        <v/>
      </c>
      <c r="AA18" s="831"/>
      <c r="AB18" s="831"/>
      <c r="AC18" s="832"/>
      <c r="AD18" s="830" t="str">
        <f>IF(AD17="","",VLOOKUP(AD17,'届出算出 (6コース)  (2)'!$DR:$DU,2,FALSE))</f>
        <v/>
      </c>
      <c r="AE18" s="831"/>
      <c r="AF18" s="831"/>
      <c r="AG18" s="832"/>
      <c r="AH18" s="833" t="s">
        <v>214</v>
      </c>
      <c r="AI18" s="834"/>
      <c r="AJ18" s="835"/>
      <c r="AK18" s="839">
        <f>AK14+AK16</f>
        <v>0</v>
      </c>
      <c r="AL18" s="823"/>
      <c r="AM18" s="826">
        <f>AM14+AM16</f>
        <v>0</v>
      </c>
      <c r="AN18" s="826"/>
      <c r="AO18" s="827"/>
      <c r="AP18" s="902"/>
      <c r="AQ18" s="903"/>
      <c r="AR18" s="913"/>
      <c r="AS18" s="914"/>
      <c r="AT18" s="914"/>
      <c r="AU18" s="914"/>
      <c r="AV18" s="917"/>
      <c r="AW18" s="845"/>
      <c r="AX18" s="846"/>
      <c r="CB18" s="379"/>
      <c r="CC18" s="476"/>
      <c r="CD18" s="379"/>
      <c r="CE18" s="379"/>
      <c r="CF18" s="379"/>
      <c r="CG18" s="561" t="s">
        <v>684</v>
      </c>
      <c r="CH18" s="566" t="e">
        <f>CH17</f>
        <v>#N/A</v>
      </c>
      <c r="CI18" s="566" t="e">
        <f>CI17</f>
        <v>#N/A</v>
      </c>
      <c r="CJ18" s="566" t="e">
        <f>CJ17</f>
        <v>#N/A</v>
      </c>
      <c r="CK18" s="566" t="e">
        <f>CK17</f>
        <v>#N/A</v>
      </c>
      <c r="CL18" s="566" t="e">
        <f>CL17</f>
        <v>#N/A</v>
      </c>
      <c r="CN18" s="545"/>
      <c r="CO18" s="546" t="s">
        <v>123</v>
      </c>
      <c r="CP18" s="547">
        <f>SUMIF(CH16:CL16,"小値賀町",CH17:CL17)*'届出算出 (6コース)  (2)'!AK14</f>
        <v>0</v>
      </c>
      <c r="CQ18" s="548">
        <f>SUMIF(CH16:CL16,"小値賀",CH18:CL18)*'届出算出 (6コース)  (2)'!AK16</f>
        <v>0</v>
      </c>
      <c r="CR18" s="567"/>
      <c r="CS18" s="550"/>
      <c r="CT18" s="568"/>
      <c r="CU18" s="551" t="s">
        <v>123</v>
      </c>
      <c r="CV18" s="552" t="str">
        <f>IF('届出算出 (6コース)  (2)'!I18="","0",DA14/CT15)</f>
        <v>0</v>
      </c>
      <c r="CW18" s="553" t="str">
        <f>IF('届出算出 (6コース)  (2)'!I18="","0",DA15/CT15)</f>
        <v>0</v>
      </c>
      <c r="CX18" s="554">
        <f>CV18*'届出算出 (6コース)  (2)'!AK14</f>
        <v>0</v>
      </c>
      <c r="CY18" s="555">
        <f>CW18*'届出算出 (6コース)  (2)'!AK16</f>
        <v>0</v>
      </c>
      <c r="CZ18" s="556">
        <f t="shared" si="0"/>
        <v>0</v>
      </c>
      <c r="DA18" s="563"/>
      <c r="DB18" s="569"/>
      <c r="DC18" s="557" t="s">
        <v>123</v>
      </c>
      <c r="DD18" s="552" t="str">
        <f>IF(('届出算出 (6コース)  (2)'!J18)="","0",('届出算出 (6コース)  (2)'!AK14+'届出算出 (6コース)  (2)'!AK16)*'届出算出 (6コース)  (2)'!J18*1000)</f>
        <v>0</v>
      </c>
      <c r="DE18" s="552">
        <f>COUNTA('届出算出 (6コース)  (2)'!I18)*('届出算出 (6コース)  (2)'!AK14+'届出算出 (6コース)  (2)'!AK16)</f>
        <v>0</v>
      </c>
      <c r="DF18" s="552">
        <f>COUNTA('届出算出 (6コース)  (2)'!K18)*('届出算出 (6コース)  (2)'!AK14+'届出算出 (6コース)  (2)'!AK16)</f>
        <v>0</v>
      </c>
      <c r="DG18" s="552">
        <f>COUNTA('届出算出 (6コース)  (2)'!L18)*('届出算出 (6コース)  (2)'!AK14+'届出算出 (6コース)  (2)'!AK16)</f>
        <v>0</v>
      </c>
      <c r="DH18" s="464"/>
      <c r="DI18" s="379"/>
      <c r="DK18" s="476"/>
      <c r="DL18" s="476">
        <v>4</v>
      </c>
      <c r="DM18" s="464" t="s">
        <v>685</v>
      </c>
      <c r="DN18" s="476">
        <v>4</v>
      </c>
      <c r="DO18" s="476" t="s">
        <v>350</v>
      </c>
      <c r="DP18" s="476" t="s">
        <v>348</v>
      </c>
      <c r="DQ18" s="474">
        <v>200</v>
      </c>
      <c r="DR18" s="476" t="s">
        <v>686</v>
      </c>
      <c r="DS18" s="476" t="s">
        <v>687</v>
      </c>
      <c r="DT18" s="476" t="s">
        <v>667</v>
      </c>
      <c r="DU18" s="476">
        <v>4400</v>
      </c>
      <c r="DV18" s="476" t="s">
        <v>423</v>
      </c>
      <c r="DW18" s="347">
        <v>100</v>
      </c>
      <c r="DZ18" s="476">
        <v>4</v>
      </c>
      <c r="EA18" s="476" t="s">
        <v>350</v>
      </c>
      <c r="EB18" s="476" t="s">
        <v>348</v>
      </c>
      <c r="EC18" s="559">
        <v>200</v>
      </c>
      <c r="EZ18" s="347"/>
    </row>
    <row r="19" spans="2:156" ht="16.5" customHeight="1" thickBot="1">
      <c r="B19" s="973"/>
      <c r="C19" s="856"/>
      <c r="D19" s="857"/>
      <c r="E19" s="860"/>
      <c r="F19" s="861"/>
      <c r="G19" s="871" t="s">
        <v>124</v>
      </c>
      <c r="H19" s="872"/>
      <c r="I19" s="571"/>
      <c r="J19" s="572"/>
      <c r="K19" s="573"/>
      <c r="L19" s="574"/>
      <c r="M19" s="870"/>
      <c r="N19" s="873" t="str">
        <f>IF(N17="","",VLOOKUP(N17,'届出算出 (6コース)  (2)'!$DR:$DU,4,FALSE))</f>
        <v/>
      </c>
      <c r="O19" s="874"/>
      <c r="P19" s="874"/>
      <c r="Q19" s="875"/>
      <c r="R19" s="873" t="str">
        <f>IF(R17="","",VLOOKUP(R17,'届出算出 (6コース)  (2)'!$DR:$DU,4,FALSE))</f>
        <v/>
      </c>
      <c r="S19" s="874"/>
      <c r="T19" s="874"/>
      <c r="U19" s="875"/>
      <c r="V19" s="873" t="str">
        <f>IF(V17="","",VLOOKUP(V17,'届出算出 (6コース)  (2)'!$DR:$DU,4,FALSE))</f>
        <v/>
      </c>
      <c r="W19" s="874"/>
      <c r="X19" s="874"/>
      <c r="Y19" s="875"/>
      <c r="Z19" s="873" t="str">
        <f>IF(Z17="","",VLOOKUP(Z17,'届出算出 (6コース)  (2)'!$DR:$DU,4,FALSE))</f>
        <v/>
      </c>
      <c r="AA19" s="874"/>
      <c r="AB19" s="874"/>
      <c r="AC19" s="875"/>
      <c r="AD19" s="873" t="str">
        <f>IF(AD17="","",VLOOKUP(AD17,'届出算出 (6コース)  (2)'!$DR:$DU,4,FALSE))</f>
        <v/>
      </c>
      <c r="AE19" s="874"/>
      <c r="AF19" s="874"/>
      <c r="AG19" s="875"/>
      <c r="AH19" s="836"/>
      <c r="AI19" s="837"/>
      <c r="AJ19" s="838"/>
      <c r="AK19" s="840"/>
      <c r="AL19" s="825"/>
      <c r="AM19" s="828"/>
      <c r="AN19" s="828"/>
      <c r="AO19" s="829"/>
      <c r="AP19" s="904"/>
      <c r="AQ19" s="905"/>
      <c r="AR19" s="915"/>
      <c r="AS19" s="916"/>
      <c r="AT19" s="916"/>
      <c r="AU19" s="916"/>
      <c r="AV19" s="918"/>
      <c r="AW19" s="847"/>
      <c r="AX19" s="848"/>
      <c r="CB19" s="379"/>
      <c r="CC19" s="476"/>
      <c r="CD19" s="379"/>
      <c r="CE19" s="379"/>
      <c r="CF19" s="379"/>
      <c r="CN19" s="575"/>
      <c r="CO19" s="576" t="s">
        <v>124</v>
      </c>
      <c r="CP19" s="577">
        <f>SUMIF(CH16:CL16,"宇久町",CH17:CL17)*'届出算出 (6コース)  (2)'!AK14</f>
        <v>0</v>
      </c>
      <c r="CQ19" s="578">
        <f>SUMIF(CH16:CL16,"宇久",CH18:CL18)*'届出算出 (6コース)  (2)'!AK16</f>
        <v>0</v>
      </c>
      <c r="CR19" s="484"/>
      <c r="CS19" s="550"/>
      <c r="CT19" s="579"/>
      <c r="CU19" s="580" t="s">
        <v>124</v>
      </c>
      <c r="CV19" s="581" t="str">
        <f>IF('届出算出 (6コース)  (2)'!I19="","0",DA14/CT15)</f>
        <v>0</v>
      </c>
      <c r="CW19" s="582" t="str">
        <f>IF('届出算出 (6コース)  (2)'!I19="","0",DA15/CT15)</f>
        <v>0</v>
      </c>
      <c r="CX19" s="583">
        <f>CV19*'届出算出 (6コース)  (2)'!AK14</f>
        <v>0</v>
      </c>
      <c r="CY19" s="584">
        <f>CW19*'届出算出 (6コース)  (2)'!AK16</f>
        <v>0</v>
      </c>
      <c r="CZ19" s="585">
        <f t="shared" si="0"/>
        <v>0</v>
      </c>
      <c r="DA19" s="563"/>
      <c r="DC19" s="586" t="s">
        <v>124</v>
      </c>
      <c r="DD19" s="581" t="str">
        <f>IF(('届出算出 (6コース)  (2)'!J19)="","0",('届出算出 (6コース)  (2)'!AK14+'届出算出 (6コース)  (2)'!AK16)*'届出算出 (6コース)  (2)'!J19*1000)</f>
        <v>0</v>
      </c>
      <c r="DE19" s="581">
        <f>COUNTA('届出算出 (6コース)  (2)'!I19)*('届出算出 (6コース)  (2)'!AK14+'届出算出 (6コース)  (2)'!AK16)</f>
        <v>0</v>
      </c>
      <c r="DF19" s="581">
        <f>COUNTA('届出算出 (6コース)  (2)'!K19)*('届出算出 (6コース)  (2)'!AK14+'届出算出 (6コース)  (2)'!AK16)</f>
        <v>0</v>
      </c>
      <c r="DG19" s="581">
        <f>COUNTA('届出算出 (6コース)  (2)'!L19)*('届出算出 (6コース)  (2)'!AK14+'届出算出 (6コース)  (2)'!AK16)</f>
        <v>0</v>
      </c>
      <c r="DH19" s="464"/>
      <c r="DI19" s="379"/>
      <c r="DJ19" s="476"/>
      <c r="DK19" s="476"/>
      <c r="DL19" s="379"/>
      <c r="DM19" s="464" t="s">
        <v>688</v>
      </c>
      <c r="DN19" s="476">
        <v>5</v>
      </c>
      <c r="DO19" s="476" t="s">
        <v>351</v>
      </c>
      <c r="DP19" s="476" t="s">
        <v>348</v>
      </c>
      <c r="DQ19" s="474">
        <v>200</v>
      </c>
      <c r="DR19" s="476" t="s">
        <v>317</v>
      </c>
      <c r="DS19" s="476" t="s">
        <v>689</v>
      </c>
      <c r="DT19" s="476" t="s">
        <v>667</v>
      </c>
      <c r="DU19" s="476">
        <v>3900</v>
      </c>
      <c r="DV19" s="476" t="s">
        <v>665</v>
      </c>
      <c r="DW19" s="347">
        <v>100</v>
      </c>
      <c r="DZ19" s="476">
        <v>5</v>
      </c>
      <c r="EA19" s="476" t="s">
        <v>351</v>
      </c>
      <c r="EB19" s="476" t="s">
        <v>348</v>
      </c>
      <c r="EC19" s="559">
        <v>200</v>
      </c>
      <c r="EZ19" s="347"/>
    </row>
    <row r="20" spans="2:156" ht="16.5" customHeight="1" thickTop="1" thickBot="1">
      <c r="B20" s="950">
        <v>2</v>
      </c>
      <c r="C20" s="933"/>
      <c r="D20" s="936"/>
      <c r="E20" s="939"/>
      <c r="F20" s="940"/>
      <c r="G20" s="945" t="s">
        <v>657</v>
      </c>
      <c r="H20" s="946"/>
      <c r="I20" s="521"/>
      <c r="J20" s="522"/>
      <c r="K20" s="523"/>
      <c r="L20" s="524"/>
      <c r="M20" s="947" t="s">
        <v>658</v>
      </c>
      <c r="N20" s="525"/>
      <c r="O20" s="923" t="str">
        <f>IF(N20="","",VLOOKUP(N20,'届出算出 (6コース)  (2)'!$DN:$DQ,3,FALSE))</f>
        <v/>
      </c>
      <c r="P20" s="924"/>
      <c r="Q20" s="925"/>
      <c r="R20" s="525"/>
      <c r="S20" s="923" t="str">
        <f>IF(R20="","",VLOOKUP(R20,'届出算出 (6コース)  (2)'!$DN:$DQ,3,FALSE))</f>
        <v/>
      </c>
      <c r="T20" s="924"/>
      <c r="U20" s="925"/>
      <c r="V20" s="525"/>
      <c r="W20" s="923" t="str">
        <f>IF(V20="","",VLOOKUP(V20,'届出算出 (6コース)  (2)'!$DN:$DQ,3,FALSE))</f>
        <v/>
      </c>
      <c r="X20" s="924"/>
      <c r="Y20" s="925"/>
      <c r="Z20" s="525"/>
      <c r="AA20" s="923" t="str">
        <f>IF(Z20="","",VLOOKUP(Z20,'届出算出 (6コース)  (2)'!$DN:$DQ,3,FALSE))</f>
        <v/>
      </c>
      <c r="AB20" s="924"/>
      <c r="AC20" s="925"/>
      <c r="AD20" s="525"/>
      <c r="AE20" s="923" t="str">
        <f>IF(AD20="","",VLOOKUP(AD20,'届出算出 (6コース)  (2)'!$DN:$DQ,3,FALSE))</f>
        <v/>
      </c>
      <c r="AF20" s="924"/>
      <c r="AG20" s="924"/>
      <c r="AH20" s="926" t="s">
        <v>340</v>
      </c>
      <c r="AI20" s="839">
        <f>DA20+CR20</f>
        <v>0</v>
      </c>
      <c r="AJ20" s="823"/>
      <c r="AK20" s="893"/>
      <c r="AL20" s="894"/>
      <c r="AM20" s="826">
        <f>(AI20*AK20)</f>
        <v>0</v>
      </c>
      <c r="AN20" s="826"/>
      <c r="AO20" s="897"/>
      <c r="AP20" s="900">
        <f>SUM('届出算出 (6コース)  (2)'!J20:J25)*AK24</f>
        <v>0</v>
      </c>
      <c r="AQ20" s="901"/>
      <c r="AR20" s="906"/>
      <c r="AS20" s="907"/>
      <c r="AT20" s="907"/>
      <c r="AU20" s="907"/>
      <c r="AV20" s="908"/>
      <c r="AW20" s="909" t="s">
        <v>712</v>
      </c>
      <c r="AX20" s="910"/>
      <c r="CB20" s="379"/>
      <c r="CC20" s="476"/>
      <c r="CD20" s="379"/>
      <c r="CE20" s="379"/>
      <c r="CF20" s="379"/>
      <c r="CN20" s="527">
        <v>2</v>
      </c>
      <c r="CO20" s="528" t="s">
        <v>660</v>
      </c>
      <c r="CP20" s="529">
        <f>SUMIF(CH22:CL22,"対馬市",CH23:CL23)*'届出算出 (6コース)  (2)'!AK20</f>
        <v>0</v>
      </c>
      <c r="CQ20" s="530">
        <f>SUMIF(CH22:CL22,"対馬市",CH24:CL24)*'届出算出 (6コース)  (2)'!AK22</f>
        <v>0</v>
      </c>
      <c r="CR20" s="531">
        <f>SUM('届出算出 (6コース)  (2)'!N25:AG25)</f>
        <v>0</v>
      </c>
      <c r="CS20" s="550"/>
      <c r="CT20" s="532" t="s">
        <v>603</v>
      </c>
      <c r="CU20" s="533" t="s">
        <v>660</v>
      </c>
      <c r="CV20" s="534" t="str">
        <f>IF('届出算出 (6コース)  (2)'!I20="","0",DA20/CT21)</f>
        <v>0</v>
      </c>
      <c r="CW20" s="535" t="str">
        <f>IF('届出算出 (6コース)  (2)'!I20="","0",DA21/CT21)</f>
        <v>0</v>
      </c>
      <c r="CX20" s="536">
        <f>CV20*'届出算出 (6コース)  (2)'!AK20</f>
        <v>0</v>
      </c>
      <c r="CY20" s="537">
        <f>CW20*'届出算出 (6コース)  (2)'!AK22</f>
        <v>0</v>
      </c>
      <c r="CZ20" s="538">
        <f t="shared" si="0"/>
        <v>0</v>
      </c>
      <c r="DA20" s="531">
        <f>SUM('届出算出 (6コース)  (2)'!N22:AG22)</f>
        <v>0</v>
      </c>
      <c r="DC20" s="539" t="s">
        <v>660</v>
      </c>
      <c r="DD20" s="534" t="str">
        <f>IF(('届出算出 (6コース)  (2)'!J20)="","0",('届出算出 (6コース)  (2)'!AK20+'届出算出 (6コース)  (2)'!AK22)*'届出算出 (6コース)  (2)'!J20*1000)</f>
        <v>0</v>
      </c>
      <c r="DE20" s="534">
        <f>COUNTA('届出算出 (6コース)  (2)'!I20)*('届出算出 (6コース)  (2)'!AK20+'届出算出 (6コース)  (2)'!AK22)</f>
        <v>0</v>
      </c>
      <c r="DF20" s="534">
        <f>COUNTA('届出算出 (6コース)  (2)'!K20)*('届出算出 (6コース)  (2)'!AK20+'届出算出 (6コース)  (2)'!AK22)</f>
        <v>0</v>
      </c>
      <c r="DG20" s="534">
        <f>COUNTA('届出算出 (6コース)  (2)'!L20)*('届出算出 (6コース)  (2)'!AK20+'届出算出 (6コース)  (2)'!AK22)</f>
        <v>0</v>
      </c>
      <c r="DH20" s="464"/>
      <c r="DI20" s="379"/>
      <c r="DJ20" s="476"/>
      <c r="DK20" s="476"/>
      <c r="DL20" s="476"/>
      <c r="DM20" s="464" t="s">
        <v>690</v>
      </c>
      <c r="DN20" s="251">
        <v>6</v>
      </c>
      <c r="DO20" s="476" t="s">
        <v>352</v>
      </c>
      <c r="DP20" s="476" t="s">
        <v>348</v>
      </c>
      <c r="DQ20" s="347">
        <v>0</v>
      </c>
      <c r="DU20" s="251"/>
      <c r="DV20" s="251"/>
      <c r="DW20" s="347">
        <v>0</v>
      </c>
      <c r="DZ20" s="251">
        <v>6</v>
      </c>
      <c r="EA20" s="476" t="s">
        <v>352</v>
      </c>
      <c r="EB20" s="476" t="s">
        <v>348</v>
      </c>
      <c r="EC20" s="587">
        <v>0</v>
      </c>
      <c r="EZ20" s="347"/>
    </row>
    <row r="21" spans="2:156" ht="16.5" customHeight="1">
      <c r="B21" s="931"/>
      <c r="C21" s="934"/>
      <c r="D21" s="937"/>
      <c r="E21" s="941"/>
      <c r="F21" s="942"/>
      <c r="G21" s="862" t="s">
        <v>661</v>
      </c>
      <c r="H21" s="863"/>
      <c r="I21" s="541"/>
      <c r="J21" s="542"/>
      <c r="K21" s="543"/>
      <c r="L21" s="544"/>
      <c r="M21" s="948"/>
      <c r="N21" s="890" t="str">
        <f>IF(N20="","",VLOOKUP(N20,'届出算出 (6コース)  (2)'!$DN:$DQ,2,FALSE))</f>
        <v/>
      </c>
      <c r="O21" s="891"/>
      <c r="P21" s="891"/>
      <c r="Q21" s="892"/>
      <c r="R21" s="890" t="str">
        <f>IF(R20="","",VLOOKUP(R20,$DN:$DQ,2,FALSE))</f>
        <v/>
      </c>
      <c r="S21" s="891"/>
      <c r="T21" s="891"/>
      <c r="U21" s="892"/>
      <c r="V21" s="890" t="str">
        <f>IF(V20="","",VLOOKUP(V20,'届出算出 (6コース)  (2)'!$DN:$DQ,2,FALSE))</f>
        <v/>
      </c>
      <c r="W21" s="891"/>
      <c r="X21" s="891"/>
      <c r="Y21" s="892"/>
      <c r="Z21" s="890" t="str">
        <f>IF(Z20="","",VLOOKUP(Z20,'届出算出 (6コース)  (2)'!$DN:$DQ,2,FALSE))</f>
        <v/>
      </c>
      <c r="AA21" s="891"/>
      <c r="AB21" s="891"/>
      <c r="AC21" s="892"/>
      <c r="AD21" s="890" t="str">
        <f>IF(AD20="","",VLOOKUP(AD20,'届出算出 (6コース)  (2)'!$DN:$DQ,2,FALSE))</f>
        <v/>
      </c>
      <c r="AE21" s="891"/>
      <c r="AF21" s="891"/>
      <c r="AG21" s="891"/>
      <c r="AH21" s="927"/>
      <c r="AI21" s="928"/>
      <c r="AJ21" s="929"/>
      <c r="AK21" s="895"/>
      <c r="AL21" s="896"/>
      <c r="AM21" s="898"/>
      <c r="AN21" s="898"/>
      <c r="AO21" s="899"/>
      <c r="AP21" s="902"/>
      <c r="AQ21" s="903"/>
      <c r="AR21" s="911"/>
      <c r="AS21" s="912"/>
      <c r="AT21" s="914"/>
      <c r="AU21" s="914"/>
      <c r="AV21" s="917"/>
      <c r="AW21" s="845"/>
      <c r="AX21" s="846"/>
      <c r="CB21" s="379"/>
      <c r="CC21" s="476"/>
      <c r="CD21" s="379"/>
      <c r="CE21" s="379"/>
      <c r="CF21" s="379"/>
      <c r="CN21" s="545"/>
      <c r="CO21" s="546" t="s">
        <v>662</v>
      </c>
      <c r="CP21" s="547">
        <f>SUMIF(CH22:CL22,"壱岐市",CH23:CL23)*'届出算出 (6コース)  (2)'!AK20</f>
        <v>0</v>
      </c>
      <c r="CQ21" s="548">
        <f>SUMIF(CH22:CL22,"壱岐市",CH24:CL24)*'届出算出 (6コース)  (2)'!AK22</f>
        <v>0</v>
      </c>
      <c r="CR21" s="549">
        <f>CR20</f>
        <v>0</v>
      </c>
      <c r="CS21" s="550"/>
      <c r="CT21" s="876">
        <f>COUNTA('届出算出 (6コース)  (2)'!I20:I25)</f>
        <v>0</v>
      </c>
      <c r="CU21" s="551" t="s">
        <v>662</v>
      </c>
      <c r="CV21" s="552" t="str">
        <f>IF('届出算出 (6コース)  (2)'!I21="","0",DA20/CT21)</f>
        <v>0</v>
      </c>
      <c r="CW21" s="553" t="str">
        <f>IF('届出算出 (6コース)  (2)'!I21="","0",DA21/CT21)</f>
        <v>0</v>
      </c>
      <c r="CX21" s="554">
        <f>CV21*'届出算出 (6コース)  (2)'!AK20</f>
        <v>0</v>
      </c>
      <c r="CY21" s="555">
        <f>CW21*'届出算出 (6コース)  (2)'!AK22</f>
        <v>0</v>
      </c>
      <c r="CZ21" s="556">
        <f t="shared" si="0"/>
        <v>0</v>
      </c>
      <c r="DA21" s="549">
        <f>CL52</f>
        <v>0</v>
      </c>
      <c r="DC21" s="557" t="s">
        <v>662</v>
      </c>
      <c r="DD21" s="552" t="str">
        <f>IF(('届出算出 (6コース)  (2)'!J21)="","0",('届出算出 (6コース)  (2)'!AK20+'届出算出 (6コース)  (2)'!AK22)*'届出算出 (6コース)  (2)'!J21*1000)</f>
        <v>0</v>
      </c>
      <c r="DE21" s="552">
        <f>COUNTA('届出算出 (6コース)  (2)'!I21)*('届出算出 (6コース)  (2)'!AK20+'届出算出 (6コース)  (2)'!AK22)</f>
        <v>0</v>
      </c>
      <c r="DF21" s="552">
        <f>COUNTA('届出算出 (6コース)  (2)'!K21)*('届出算出 (6コース)  (2)'!AK20+'届出算出 (6コース)  (2)'!AK22)</f>
        <v>0</v>
      </c>
      <c r="DG21" s="552">
        <f>COUNTA('届出算出 (6コース)  (2)'!L21)*('届出算出 (6コース)  (2)'!AK20+'届出算出 (6コース)  (2)'!AK22)</f>
        <v>0</v>
      </c>
      <c r="DH21" s="464"/>
      <c r="DI21" s="379"/>
      <c r="DJ21" s="476"/>
      <c r="DK21" s="476"/>
      <c r="DL21" s="476"/>
      <c r="DN21" s="251">
        <v>7</v>
      </c>
      <c r="DO21" s="476" t="s">
        <v>345</v>
      </c>
      <c r="DP21" s="476" t="s">
        <v>353</v>
      </c>
      <c r="DQ21" s="347">
        <v>3300</v>
      </c>
      <c r="DR21" s="251" t="s">
        <v>320</v>
      </c>
      <c r="DS21" s="251" t="s">
        <v>691</v>
      </c>
      <c r="DT21" s="251" t="s">
        <v>321</v>
      </c>
      <c r="DU21" s="251">
        <v>3900</v>
      </c>
      <c r="DV21" s="476" t="s">
        <v>665</v>
      </c>
      <c r="DW21" s="347">
        <v>1650</v>
      </c>
      <c r="DZ21" s="251">
        <v>7</v>
      </c>
      <c r="EA21" s="476" t="s">
        <v>345</v>
      </c>
      <c r="EB21" s="476" t="s">
        <v>692</v>
      </c>
      <c r="EC21" s="587">
        <v>3300</v>
      </c>
      <c r="EZ21" s="347"/>
    </row>
    <row r="22" spans="2:156" ht="16.5" customHeight="1" thickBot="1">
      <c r="B22" s="931"/>
      <c r="C22" s="935"/>
      <c r="D22" s="938"/>
      <c r="E22" s="943"/>
      <c r="F22" s="944"/>
      <c r="G22" s="862" t="s">
        <v>121</v>
      </c>
      <c r="H22" s="863"/>
      <c r="I22" s="541"/>
      <c r="J22" s="542"/>
      <c r="K22" s="543"/>
      <c r="L22" s="560"/>
      <c r="M22" s="949"/>
      <c r="N22" s="878" t="str">
        <f>IF(N20="","",VLOOKUP(N20,'届出算出 (6コース)  (2)'!$DN:$DQ,4,FALSE))</f>
        <v/>
      </c>
      <c r="O22" s="879"/>
      <c r="P22" s="879"/>
      <c r="Q22" s="880"/>
      <c r="R22" s="878" t="str">
        <f>IF(R20="","",VLOOKUP(R20,'届出算出 (6コース)  (2)'!$DN:$DQ,4,FALSE))</f>
        <v/>
      </c>
      <c r="S22" s="879"/>
      <c r="T22" s="879"/>
      <c r="U22" s="880"/>
      <c r="V22" s="881" t="str">
        <f>IF(V20="","",VLOOKUP(V20,'届出算出 (6コース)  (2)'!$DN:$DQ,4,FALSE))</f>
        <v/>
      </c>
      <c r="W22" s="879"/>
      <c r="X22" s="879"/>
      <c r="Y22" s="880"/>
      <c r="Z22" s="878" t="str">
        <f>IF(Z20="","",VLOOKUP(Z20,'届出算出 (6コース)  (2)'!$DN:$DQ,4,FALSE))</f>
        <v/>
      </c>
      <c r="AA22" s="879"/>
      <c r="AB22" s="879"/>
      <c r="AC22" s="880"/>
      <c r="AD22" s="878" t="str">
        <f>IF(AD20="","",VLOOKUP(AD20,'届出算出 (6コース)  (2)'!$DN:$DQ,4,FALSE))</f>
        <v/>
      </c>
      <c r="AE22" s="879"/>
      <c r="AF22" s="879"/>
      <c r="AG22" s="879"/>
      <c r="AH22" s="882" t="s">
        <v>669</v>
      </c>
      <c r="AI22" s="884">
        <f>CR21+DA21</f>
        <v>0</v>
      </c>
      <c r="AJ22" s="885"/>
      <c r="AK22" s="886"/>
      <c r="AL22" s="887"/>
      <c r="AM22" s="898">
        <f>(AI22*AK22)</f>
        <v>0</v>
      </c>
      <c r="AN22" s="898"/>
      <c r="AO22" s="899"/>
      <c r="AP22" s="902"/>
      <c r="AQ22" s="903"/>
      <c r="AR22" s="913"/>
      <c r="AS22" s="914"/>
      <c r="AT22" s="914"/>
      <c r="AU22" s="914"/>
      <c r="AV22" s="917"/>
      <c r="AW22" s="919"/>
      <c r="AX22" s="920"/>
      <c r="CB22" s="379"/>
      <c r="CC22" s="476"/>
      <c r="CD22" s="379"/>
      <c r="CE22" s="379"/>
      <c r="CF22" s="379"/>
      <c r="CG22" s="561" t="s">
        <v>670</v>
      </c>
      <c r="CH22" s="562" t="e">
        <f>VLOOKUP('届出算出 (6コース)  (2)'!N23,$DR:$DV,5,FALSE)</f>
        <v>#N/A</v>
      </c>
      <c r="CI22" s="562" t="e">
        <f>VLOOKUP('届出算出 (6コース)  (2)'!R23,$DR:$DV,5,FALSE)</f>
        <v>#N/A</v>
      </c>
      <c r="CJ22" s="562" t="e">
        <f>VLOOKUP('届出算出 (6コース)  (2)'!V23,$DR:$DV,5,FALSE)</f>
        <v>#N/A</v>
      </c>
      <c r="CK22" s="562" t="e">
        <f>VLOOKUP('届出算出 (6コース)  (2)'!Z23,$DR:$DV,5,FALSE)</f>
        <v>#N/A</v>
      </c>
      <c r="CL22" s="562" t="e">
        <f>VLOOKUP('届出算出 (6コース)  (2)'!AD23,$DR:$DV,5,FALSE)</f>
        <v>#N/A</v>
      </c>
      <c r="CN22" s="545"/>
      <c r="CO22" s="546" t="s">
        <v>121</v>
      </c>
      <c r="CP22" s="547">
        <f>SUMIF(CH22:CL22,"五島市",CH23:CL23)*'届出算出 (6コース)  (2)'!AK20</f>
        <v>0</v>
      </c>
      <c r="CQ22" s="548">
        <f>SUMIF(CH22:CL22,"五島市",CH24:CL24)*'届出算出 (6コース)  (2)'!AK22</f>
        <v>0</v>
      </c>
      <c r="CR22" s="567"/>
      <c r="CS22" s="550"/>
      <c r="CT22" s="877"/>
      <c r="CU22" s="551" t="s">
        <v>121</v>
      </c>
      <c r="CV22" s="552" t="str">
        <f>IF('届出算出 (6コース)  (2)'!I22="","0",DA20/CT21)</f>
        <v>0</v>
      </c>
      <c r="CW22" s="553" t="str">
        <f>IF('届出算出 (6コース)  (2)'!I22="","0",DA21/CT21)</f>
        <v>0</v>
      </c>
      <c r="CX22" s="554">
        <f>CV22*'届出算出 (6コース)  (2)'!AK20</f>
        <v>0</v>
      </c>
      <c r="CY22" s="555">
        <f>CW22*'届出算出 (6コース)  (2)'!AK22</f>
        <v>0</v>
      </c>
      <c r="CZ22" s="556">
        <f t="shared" si="0"/>
        <v>0</v>
      </c>
      <c r="DA22" s="563"/>
      <c r="DC22" s="557" t="s">
        <v>121</v>
      </c>
      <c r="DD22" s="552" t="str">
        <f>IF(('届出算出 (6コース)  (2)'!J22)="","0",('届出算出 (6コース)  (2)'!AK20+'届出算出 (6コース)  (2)'!AK22)*'届出算出 (6コース)  (2)'!J22*1000)</f>
        <v>0</v>
      </c>
      <c r="DE22" s="552">
        <f>COUNTA('届出算出 (6コース)  (2)'!I22)*('届出算出 (6コース)  (2)'!AK20+'届出算出 (6コース)  (2)'!AK22)</f>
        <v>0</v>
      </c>
      <c r="DF22" s="552">
        <f>COUNTA('届出算出 (6コース)  (2)'!K22)*('届出算出 (6コース)  (2)'!AK20+'届出算出 (6コース)  (2)'!AK22)</f>
        <v>0</v>
      </c>
      <c r="DG22" s="552">
        <f>COUNTA('届出算出 (6コース)  (2)'!L22)*('届出算出 (6コース)  (2)'!AK20+'届出算出 (6コース)  (2)'!AK22)</f>
        <v>0</v>
      </c>
      <c r="DH22" s="464"/>
      <c r="DI22" s="464"/>
      <c r="DK22" s="476"/>
      <c r="DL22" s="250"/>
      <c r="DN22" s="251">
        <v>8</v>
      </c>
      <c r="DO22" s="476" t="s">
        <v>347</v>
      </c>
      <c r="DP22" s="476" t="s">
        <v>353</v>
      </c>
      <c r="DQ22" s="347">
        <v>3700</v>
      </c>
      <c r="DR22" s="251" t="s">
        <v>323</v>
      </c>
      <c r="DS22" s="251" t="s">
        <v>693</v>
      </c>
      <c r="DT22" s="251" t="s">
        <v>321</v>
      </c>
      <c r="DU22" s="251">
        <v>3400</v>
      </c>
      <c r="DV22" s="476" t="s">
        <v>423</v>
      </c>
      <c r="DW22" s="347">
        <v>1850</v>
      </c>
      <c r="DZ22" s="251">
        <v>8</v>
      </c>
      <c r="EA22" s="476" t="s">
        <v>347</v>
      </c>
      <c r="EB22" s="476" t="s">
        <v>692</v>
      </c>
      <c r="EC22" s="587">
        <v>3700</v>
      </c>
      <c r="EZ22" s="347"/>
    </row>
    <row r="23" spans="2:156" ht="16.5" customHeight="1" thickBot="1">
      <c r="B23" s="931"/>
      <c r="C23" s="864" t="s">
        <v>713</v>
      </c>
      <c r="D23" s="865"/>
      <c r="E23" s="866" t="s">
        <v>713</v>
      </c>
      <c r="F23" s="867"/>
      <c r="G23" s="862" t="s">
        <v>677</v>
      </c>
      <c r="H23" s="863"/>
      <c r="I23" s="541"/>
      <c r="J23" s="542"/>
      <c r="K23" s="543"/>
      <c r="L23" s="560"/>
      <c r="M23" s="868" t="s">
        <v>678</v>
      </c>
      <c r="N23" s="564"/>
      <c r="O23" s="849" t="str">
        <f>IF(N23="","",VLOOKUP(N23,'届出算出 (6コース)  (2)'!$DR:$DU,3,FALSE))</f>
        <v/>
      </c>
      <c r="P23" s="850"/>
      <c r="Q23" s="851"/>
      <c r="R23" s="564"/>
      <c r="S23" s="849" t="str">
        <f>IF(R23="","",VLOOKUP(R23,'届出算出 (6コース)  (2)'!$DR:$DU,3,FALSE))</f>
        <v/>
      </c>
      <c r="T23" s="850"/>
      <c r="U23" s="851"/>
      <c r="V23" s="565"/>
      <c r="W23" s="849" t="str">
        <f>IF(V23="","",VLOOKUP(V23,'届出算出 (6コース)  (2)'!$DR:$DU,3,FALSE))</f>
        <v/>
      </c>
      <c r="X23" s="850"/>
      <c r="Y23" s="851"/>
      <c r="Z23" s="564"/>
      <c r="AA23" s="849" t="str">
        <f>IF(Z23="","",VLOOKUP(Z23,'届出算出 (6コース)  (2)'!$DR:$DU,3,FALSE))</f>
        <v/>
      </c>
      <c r="AB23" s="850"/>
      <c r="AC23" s="851"/>
      <c r="AD23" s="564"/>
      <c r="AE23" s="849" t="str">
        <f>IF(AD23="","",VLOOKUP(AD23,'届出算出 (6コース)  (2)'!$DR:$DU,3,FALSE))</f>
        <v/>
      </c>
      <c r="AF23" s="850"/>
      <c r="AG23" s="850"/>
      <c r="AH23" s="883"/>
      <c r="AI23" s="840"/>
      <c r="AJ23" s="825"/>
      <c r="AK23" s="888"/>
      <c r="AL23" s="889"/>
      <c r="AM23" s="921"/>
      <c r="AN23" s="921"/>
      <c r="AO23" s="922"/>
      <c r="AP23" s="902"/>
      <c r="AQ23" s="903"/>
      <c r="AR23" s="913"/>
      <c r="AS23" s="914"/>
      <c r="AT23" s="914"/>
      <c r="AU23" s="914"/>
      <c r="AV23" s="917"/>
      <c r="AW23" s="852" t="s">
        <v>714</v>
      </c>
      <c r="AX23" s="853"/>
      <c r="CB23" s="379"/>
      <c r="CC23" s="251"/>
      <c r="CD23" s="379"/>
      <c r="CE23" s="379"/>
      <c r="CF23" s="379"/>
      <c r="CG23" s="561" t="s">
        <v>679</v>
      </c>
      <c r="CH23" s="566" t="e">
        <f>VLOOKUP('届出算出 (6コース)  (2)'!N23,$DR:$DV,4,FALSE)</f>
        <v>#N/A</v>
      </c>
      <c r="CI23" s="566" t="e">
        <f>VLOOKUP('届出算出 (6コース)  (2)'!R23,$DR:$DV,4,FALSE)</f>
        <v>#N/A</v>
      </c>
      <c r="CJ23" s="566" t="e">
        <f>VLOOKUP('届出算出 (6コース)  (2)'!V23,$DR:$DV,4,FALSE)</f>
        <v>#N/A</v>
      </c>
      <c r="CK23" s="566" t="e">
        <f>VLOOKUP('届出算出 (6コース)  (2)'!Z23,$DR:$DV,4,FALSE)</f>
        <v>#N/A</v>
      </c>
      <c r="CL23" s="566" t="e">
        <f>VLOOKUP('届出算出 (6コース)  (2)'!AD23,$DR:$DV,4,FALSE)</f>
        <v>#N/A</v>
      </c>
      <c r="CN23" s="545"/>
      <c r="CO23" s="546" t="s">
        <v>677</v>
      </c>
      <c r="CP23" s="547">
        <f>SUMIF(CH22:CL22,"新上五島町",CH23:CL23)*'届出算出 (6コース)  (2)'!AK20</f>
        <v>0</v>
      </c>
      <c r="CQ23" s="548">
        <f>SUMIF(CH22:CL22,"上五島",CH24:CL24)*'届出算出 (6コース)  (2)'!AK22</f>
        <v>0</v>
      </c>
      <c r="CR23" s="567"/>
      <c r="CS23" s="550"/>
      <c r="CT23" s="568"/>
      <c r="CU23" s="551" t="s">
        <v>677</v>
      </c>
      <c r="CV23" s="552" t="str">
        <f>IF('届出算出 (6コース)  (2)'!I23="","0",DA20/CT21)</f>
        <v>0</v>
      </c>
      <c r="CW23" s="553" t="str">
        <f>IF('届出算出 (6コース)  (2)'!I23="","0",DA21/CT21)</f>
        <v>0</v>
      </c>
      <c r="CX23" s="554">
        <f>CV23*'届出算出 (6コース)  (2)'!AK20</f>
        <v>0</v>
      </c>
      <c r="CY23" s="555">
        <f>CW23*'届出算出 (6コース)  (2)'!AK22</f>
        <v>0</v>
      </c>
      <c r="CZ23" s="556">
        <f t="shared" si="0"/>
        <v>0</v>
      </c>
      <c r="DA23" s="563"/>
      <c r="DB23" s="569"/>
      <c r="DC23" s="557" t="s">
        <v>677</v>
      </c>
      <c r="DD23" s="552" t="str">
        <f>IF(('届出算出 (6コース)  (2)'!J23)="","0",('届出算出 (6コース)  (2)'!AK20+'届出算出 (6コース)  (2)'!AK22)*'届出算出 (6コース)  (2)'!J23*1000)</f>
        <v>0</v>
      </c>
      <c r="DE23" s="552">
        <f>COUNTA('届出算出 (6コース)  (2)'!I23)*('届出算出 (6コース)  (2)'!AK20+'届出算出 (6コース)  (2)'!AK22)</f>
        <v>0</v>
      </c>
      <c r="DF23" s="552">
        <f>COUNTA('届出算出 (6コース)  (2)'!K23)*('届出算出 (6コース)  (2)'!AK20+'届出算出 (6コース)  (2)'!AK22)</f>
        <v>0</v>
      </c>
      <c r="DG23" s="552">
        <f>COUNTA('届出算出 (6コース)  (2)'!L23)*('届出算出 (6コース)  (2)'!AK20+'届出算出 (6コース)  (2)'!AK22)</f>
        <v>0</v>
      </c>
      <c r="DH23" s="464"/>
      <c r="DI23" s="464"/>
      <c r="DK23" s="476"/>
      <c r="DL23" s="250"/>
      <c r="DM23" s="464"/>
      <c r="DN23" s="251">
        <v>9</v>
      </c>
      <c r="DO23" s="476" t="s">
        <v>350</v>
      </c>
      <c r="DP23" s="251" t="s">
        <v>353</v>
      </c>
      <c r="DQ23" s="347">
        <v>400</v>
      </c>
      <c r="DU23" s="251"/>
      <c r="DV23" s="476"/>
      <c r="DW23" s="347">
        <v>200</v>
      </c>
      <c r="DZ23" s="251">
        <v>9</v>
      </c>
      <c r="EA23" s="476" t="s">
        <v>350</v>
      </c>
      <c r="EB23" s="251" t="s">
        <v>692</v>
      </c>
      <c r="EC23" s="587">
        <v>400</v>
      </c>
      <c r="EZ23" s="347"/>
    </row>
    <row r="24" spans="2:156" ht="16.5" customHeight="1">
      <c r="B24" s="931"/>
      <c r="C24" s="854"/>
      <c r="D24" s="855"/>
      <c r="E24" s="858"/>
      <c r="F24" s="859"/>
      <c r="G24" s="862" t="s">
        <v>123</v>
      </c>
      <c r="H24" s="863"/>
      <c r="I24" s="541"/>
      <c r="J24" s="542"/>
      <c r="K24" s="570"/>
      <c r="L24" s="560"/>
      <c r="M24" s="869"/>
      <c r="N24" s="830" t="str">
        <f>IF(N23="","",VLOOKUP(N23,'届出算出 (6コース)  (2)'!$DR:$DU,2,FALSE))</f>
        <v/>
      </c>
      <c r="O24" s="831"/>
      <c r="P24" s="831"/>
      <c r="Q24" s="832"/>
      <c r="R24" s="830" t="str">
        <f>IF(R23="","",VLOOKUP(R23,'届出算出 (6コース)  (2)'!$DR:$DU,2,FALSE))</f>
        <v/>
      </c>
      <c r="S24" s="831"/>
      <c r="T24" s="831"/>
      <c r="U24" s="832"/>
      <c r="V24" s="830" t="str">
        <f>IF(V23="","",VLOOKUP(V23,'届出算出 (6コース)  (2)'!$DR:$DU,2,FALSE))</f>
        <v/>
      </c>
      <c r="W24" s="831"/>
      <c r="X24" s="831"/>
      <c r="Y24" s="832"/>
      <c r="Z24" s="830" t="str">
        <f>IF(Z23="","",VLOOKUP(Z23,'届出算出 (6コース)  (2)'!$DR:$DU,2,FALSE))</f>
        <v/>
      </c>
      <c r="AA24" s="831"/>
      <c r="AB24" s="831"/>
      <c r="AC24" s="832"/>
      <c r="AD24" s="830" t="str">
        <f>IF(AD23="","",VLOOKUP(AD23,'届出算出 (6コース)  (2)'!$DR:$DU,2,FALSE))</f>
        <v/>
      </c>
      <c r="AE24" s="831"/>
      <c r="AF24" s="831"/>
      <c r="AG24" s="832"/>
      <c r="AH24" s="833" t="s">
        <v>214</v>
      </c>
      <c r="AI24" s="834"/>
      <c r="AJ24" s="835"/>
      <c r="AK24" s="839">
        <f>AK20+AK22</f>
        <v>0</v>
      </c>
      <c r="AL24" s="823"/>
      <c r="AM24" s="826">
        <f>AM20+AM22</f>
        <v>0</v>
      </c>
      <c r="AN24" s="826"/>
      <c r="AO24" s="827"/>
      <c r="AP24" s="902"/>
      <c r="AQ24" s="903"/>
      <c r="AR24" s="913"/>
      <c r="AS24" s="914"/>
      <c r="AT24" s="914"/>
      <c r="AU24" s="914"/>
      <c r="AV24" s="917"/>
      <c r="AW24" s="845"/>
      <c r="AX24" s="846"/>
      <c r="CB24" s="379"/>
      <c r="CC24" s="251"/>
      <c r="CD24" s="379"/>
      <c r="CE24" s="379"/>
      <c r="CF24" s="379"/>
      <c r="CG24" s="561" t="s">
        <v>684</v>
      </c>
      <c r="CH24" s="566" t="e">
        <f>CH23</f>
        <v>#N/A</v>
      </c>
      <c r="CI24" s="566" t="e">
        <f>CI23</f>
        <v>#N/A</v>
      </c>
      <c r="CJ24" s="566" t="e">
        <f>CJ23</f>
        <v>#N/A</v>
      </c>
      <c r="CK24" s="566" t="e">
        <f>CK23</f>
        <v>#N/A</v>
      </c>
      <c r="CL24" s="566" t="e">
        <f>CL23</f>
        <v>#N/A</v>
      </c>
      <c r="CN24" s="545"/>
      <c r="CO24" s="546" t="s">
        <v>123</v>
      </c>
      <c r="CP24" s="547">
        <f>SUMIF(CH22:CL22,"小値賀町",CH23:CL23)*'届出算出 (6コース)  (2)'!AK20</f>
        <v>0</v>
      </c>
      <c r="CQ24" s="548">
        <f>SUMIF(CH22:CL22,"小値賀",CH24:CL24)*'届出算出 (6コース)  (2)'!AK22</f>
        <v>0</v>
      </c>
      <c r="CR24" s="567"/>
      <c r="CS24" s="550"/>
      <c r="CT24" s="568"/>
      <c r="CU24" s="551" t="s">
        <v>123</v>
      </c>
      <c r="CV24" s="552" t="str">
        <f>IF('届出算出 (6コース)  (2)'!I24="","0",DA20/CT21)</f>
        <v>0</v>
      </c>
      <c r="CW24" s="553" t="str">
        <f>IF('届出算出 (6コース)  (2)'!I24="","0",DA21/CT21)</f>
        <v>0</v>
      </c>
      <c r="CX24" s="554">
        <f>CV24*'届出算出 (6コース)  (2)'!AK20</f>
        <v>0</v>
      </c>
      <c r="CY24" s="555">
        <f>CW24*'届出算出 (6コース)  (2)'!AK22</f>
        <v>0</v>
      </c>
      <c r="CZ24" s="556">
        <f t="shared" si="0"/>
        <v>0</v>
      </c>
      <c r="DA24" s="563"/>
      <c r="DB24" s="569"/>
      <c r="DC24" s="557" t="s">
        <v>123</v>
      </c>
      <c r="DD24" s="552" t="str">
        <f>IF(('届出算出 (6コース)  (2)'!J24)="","0",('届出算出 (6コース)  (2)'!AK20+'届出算出 (6コース)  (2)'!AK22)*'届出算出 (6コース)  (2)'!J24*1000)</f>
        <v>0</v>
      </c>
      <c r="DE24" s="552">
        <f>COUNTA('届出算出 (6コース)  (2)'!I24)*('届出算出 (6コース)  (2)'!AK20+'届出算出 (6コース)  (2)'!AK22)</f>
        <v>0</v>
      </c>
      <c r="DF24" s="552">
        <f>COUNTA('届出算出 (6コース)  (2)'!K24)*('届出算出 (6コース)  (2)'!AK20+'届出算出 (6コース)  (2)'!AK22)</f>
        <v>0</v>
      </c>
      <c r="DG24" s="552">
        <f>COUNTA('届出算出 (6コース)  (2)'!L24)*('届出算出 (6コース)  (2)'!AK20+'届出算出 (6コース)  (2)'!AK22)</f>
        <v>0</v>
      </c>
      <c r="DH24" s="464"/>
      <c r="DI24" s="464"/>
      <c r="DK24" s="476"/>
      <c r="DL24" s="250"/>
      <c r="DM24" s="379"/>
      <c r="DN24" s="251">
        <v>10</v>
      </c>
      <c r="DO24" s="476" t="s">
        <v>355</v>
      </c>
      <c r="DP24" s="251" t="s">
        <v>348</v>
      </c>
      <c r="DQ24" s="347">
        <v>1600</v>
      </c>
      <c r="DU24" s="251"/>
      <c r="DV24" s="251"/>
      <c r="DW24" s="347">
        <v>800</v>
      </c>
      <c r="DZ24" s="251">
        <v>10</v>
      </c>
      <c r="EA24" s="476" t="s">
        <v>355</v>
      </c>
      <c r="EB24" s="251" t="s">
        <v>348</v>
      </c>
      <c r="EC24" s="587">
        <v>1600</v>
      </c>
      <c r="EZ24" s="347"/>
    </row>
    <row r="25" spans="2:156" ht="16.5" customHeight="1" thickBot="1">
      <c r="B25" s="932"/>
      <c r="C25" s="856"/>
      <c r="D25" s="857"/>
      <c r="E25" s="860"/>
      <c r="F25" s="861"/>
      <c r="G25" s="871" t="s">
        <v>124</v>
      </c>
      <c r="H25" s="872"/>
      <c r="I25" s="571"/>
      <c r="J25" s="572"/>
      <c r="K25" s="573"/>
      <c r="L25" s="574"/>
      <c r="M25" s="870"/>
      <c r="N25" s="873" t="str">
        <f>IF(N23="","",VLOOKUP(N23,'届出算出 (6コース)  (2)'!$DR:$DU,4,FALSE))</f>
        <v/>
      </c>
      <c r="O25" s="874"/>
      <c r="P25" s="874"/>
      <c r="Q25" s="875"/>
      <c r="R25" s="873" t="str">
        <f>IF(R23="","",VLOOKUP(R23,'届出算出 (6コース)  (2)'!$DR:$DU,4,FALSE))</f>
        <v/>
      </c>
      <c r="S25" s="874"/>
      <c r="T25" s="874"/>
      <c r="U25" s="875"/>
      <c r="V25" s="873" t="str">
        <f>IF(V23="","",VLOOKUP(V23,'届出算出 (6コース)  (2)'!$DR:$DU,4,FALSE))</f>
        <v/>
      </c>
      <c r="W25" s="874"/>
      <c r="X25" s="874"/>
      <c r="Y25" s="875"/>
      <c r="Z25" s="873" t="str">
        <f>IF(Z23="","",VLOOKUP(Z23,'届出算出 (6コース)  (2)'!$DR:$DU,4,FALSE))</f>
        <v/>
      </c>
      <c r="AA25" s="874"/>
      <c r="AB25" s="874"/>
      <c r="AC25" s="875"/>
      <c r="AD25" s="873" t="str">
        <f>IF(AD23="","",VLOOKUP(AD23,'届出算出 (6コース)  (2)'!$DR:$DU,4,FALSE))</f>
        <v/>
      </c>
      <c r="AE25" s="874"/>
      <c r="AF25" s="874"/>
      <c r="AG25" s="875"/>
      <c r="AH25" s="836"/>
      <c r="AI25" s="837"/>
      <c r="AJ25" s="838"/>
      <c r="AK25" s="840"/>
      <c r="AL25" s="825"/>
      <c r="AM25" s="828"/>
      <c r="AN25" s="828"/>
      <c r="AO25" s="829"/>
      <c r="AP25" s="904"/>
      <c r="AQ25" s="905"/>
      <c r="AR25" s="915"/>
      <c r="AS25" s="916"/>
      <c r="AT25" s="916"/>
      <c r="AU25" s="916"/>
      <c r="AV25" s="918"/>
      <c r="AW25" s="847"/>
      <c r="AX25" s="848"/>
      <c r="CB25" s="379"/>
      <c r="CC25" s="251"/>
      <c r="CD25" s="379"/>
      <c r="CE25" s="379"/>
      <c r="CF25" s="379"/>
      <c r="CN25" s="575"/>
      <c r="CO25" s="576" t="s">
        <v>124</v>
      </c>
      <c r="CP25" s="577">
        <f>SUMIF(CH22:CL22,"宇久町",CH23:CL23)*'届出算出 (6コース)  (2)'!AK20</f>
        <v>0</v>
      </c>
      <c r="CQ25" s="578">
        <f>SUMIF(CH22:CL22,"宇久",CH24:CL24)*'届出算出 (6コース)  (2)'!AK22</f>
        <v>0</v>
      </c>
      <c r="CR25" s="567"/>
      <c r="CS25" s="550"/>
      <c r="CT25" s="579"/>
      <c r="CU25" s="580" t="s">
        <v>124</v>
      </c>
      <c r="CV25" s="581" t="str">
        <f>IF('届出算出 (6コース)  (2)'!I25="","0",DA20/CT21)</f>
        <v>0</v>
      </c>
      <c r="CW25" s="582" t="str">
        <f>IF('届出算出 (6コース)  (2)'!I25="","0",DA21/CT21)</f>
        <v>0</v>
      </c>
      <c r="CX25" s="583">
        <f>CV25*'届出算出 (6コース)  (2)'!AK20</f>
        <v>0</v>
      </c>
      <c r="CY25" s="584">
        <f>CW25*'届出算出 (6コース)  (2)'!AK22</f>
        <v>0</v>
      </c>
      <c r="CZ25" s="585">
        <f t="shared" si="0"/>
        <v>0</v>
      </c>
      <c r="DA25" s="563"/>
      <c r="DC25" s="586" t="s">
        <v>124</v>
      </c>
      <c r="DD25" s="581" t="str">
        <f>IF(('届出算出 (6コース)  (2)'!J25)="","0",('届出算出 (6コース)  (2)'!AK20+'届出算出 (6コース)  (2)'!AK22)*'届出算出 (6コース)  (2)'!J25*1000)</f>
        <v>0</v>
      </c>
      <c r="DE25" s="581">
        <f>COUNTA('届出算出 (6コース)  (2)'!I25)*('届出算出 (6コース)  (2)'!AK20+'届出算出 (6コース)  (2)'!AK22)</f>
        <v>0</v>
      </c>
      <c r="DF25" s="581">
        <f>COUNTA('届出算出 (6コース)  (2)'!K25)*('届出算出 (6コース)  (2)'!AK20+'届出算出 (6コース)  (2)'!AK22)</f>
        <v>0</v>
      </c>
      <c r="DG25" s="581">
        <f>COUNTA('届出算出 (6コース)  (2)'!L25)*('届出算出 (6コース)  (2)'!AK20+'届出算出 (6コース)  (2)'!AK22)</f>
        <v>0</v>
      </c>
      <c r="DH25" s="464"/>
      <c r="DI25" s="464"/>
      <c r="DK25" s="476"/>
      <c r="DL25" s="250"/>
      <c r="DM25" s="379"/>
      <c r="DN25" s="251">
        <v>11</v>
      </c>
      <c r="DO25" s="476" t="s">
        <v>356</v>
      </c>
      <c r="DP25" s="251" t="s">
        <v>348</v>
      </c>
      <c r="DQ25" s="347">
        <v>1600</v>
      </c>
      <c r="DU25" s="251"/>
      <c r="DV25" s="251"/>
      <c r="DW25" s="347">
        <v>800</v>
      </c>
      <c r="DZ25" s="251">
        <v>11</v>
      </c>
      <c r="EA25" s="476" t="s">
        <v>356</v>
      </c>
      <c r="EB25" s="251" t="s">
        <v>348</v>
      </c>
      <c r="EC25" s="587">
        <v>1600</v>
      </c>
      <c r="EZ25" s="347"/>
    </row>
    <row r="26" spans="2:156" ht="16.5" customHeight="1" thickTop="1" thickBot="1">
      <c r="B26" s="950">
        <v>3</v>
      </c>
      <c r="C26" s="933"/>
      <c r="D26" s="936"/>
      <c r="E26" s="939"/>
      <c r="F26" s="940"/>
      <c r="G26" s="945" t="s">
        <v>657</v>
      </c>
      <c r="H26" s="946"/>
      <c r="I26" s="521"/>
      <c r="J26" s="522"/>
      <c r="K26" s="523"/>
      <c r="L26" s="524"/>
      <c r="M26" s="947" t="s">
        <v>658</v>
      </c>
      <c r="N26" s="525"/>
      <c r="O26" s="923" t="str">
        <f>IF(N26="","",VLOOKUP(N26,'届出算出 (6コース)  (2)'!$DN:$DQ,3,FALSE))</f>
        <v/>
      </c>
      <c r="P26" s="924"/>
      <c r="Q26" s="925"/>
      <c r="R26" s="525"/>
      <c r="S26" s="923" t="str">
        <f>IF(R26="","",VLOOKUP(R26,'届出算出 (6コース)  (2)'!$DN:$DQ,3,FALSE))</f>
        <v/>
      </c>
      <c r="T26" s="924"/>
      <c r="U26" s="925"/>
      <c r="V26" s="525"/>
      <c r="W26" s="923" t="str">
        <f>IF(V26="","",VLOOKUP(V26,'届出算出 (6コース)  (2)'!$DN:$DQ,3,FALSE))</f>
        <v/>
      </c>
      <c r="X26" s="924"/>
      <c r="Y26" s="925"/>
      <c r="Z26" s="525"/>
      <c r="AA26" s="923" t="str">
        <f>IF(Z26="","",VLOOKUP(Z26,'届出算出 (6コース)  (2)'!$DN:$DQ,3,FALSE))</f>
        <v/>
      </c>
      <c r="AB26" s="924"/>
      <c r="AC26" s="925"/>
      <c r="AD26" s="525"/>
      <c r="AE26" s="923" t="str">
        <f>IF(AD26="","",VLOOKUP(AD26,'届出算出 (6コース)  (2)'!$DN:$DQ,3,FALSE))</f>
        <v/>
      </c>
      <c r="AF26" s="924"/>
      <c r="AG26" s="924"/>
      <c r="AH26" s="926" t="s">
        <v>340</v>
      </c>
      <c r="AI26" s="839">
        <f>DA26+CR26</f>
        <v>0</v>
      </c>
      <c r="AJ26" s="823"/>
      <c r="AK26" s="893"/>
      <c r="AL26" s="894"/>
      <c r="AM26" s="826">
        <f>(AI26*AK26)</f>
        <v>0</v>
      </c>
      <c r="AN26" s="826"/>
      <c r="AO26" s="897"/>
      <c r="AP26" s="900">
        <f>SUM('届出算出 (6コース)  (2)'!J26:J31)*AK30</f>
        <v>0</v>
      </c>
      <c r="AQ26" s="901"/>
      <c r="AR26" s="906"/>
      <c r="AS26" s="907"/>
      <c r="AT26" s="907"/>
      <c r="AU26" s="907"/>
      <c r="AV26" s="908"/>
      <c r="AW26" s="909" t="s">
        <v>712</v>
      </c>
      <c r="AX26" s="910"/>
      <c r="CB26" s="379"/>
      <c r="CC26" s="251"/>
      <c r="CD26" s="379"/>
      <c r="CE26" s="379"/>
      <c r="CF26" s="379"/>
      <c r="CN26" s="527">
        <v>3</v>
      </c>
      <c r="CO26" s="528" t="s">
        <v>660</v>
      </c>
      <c r="CP26" s="529">
        <f>SUMIF(CH28:CL28,"対馬市",CH29:CL29)*'届出算出 (6コース)  (2)'!AK26</f>
        <v>0</v>
      </c>
      <c r="CQ26" s="530">
        <f>SUMIF(CH28:CL28,"対馬市",CH30:CL30)*'届出算出 (6コース)  (2)'!AK28</f>
        <v>0</v>
      </c>
      <c r="CR26" s="531">
        <f>SUM('届出算出 (6コース)  (2)'!N31:AG31)</f>
        <v>0</v>
      </c>
      <c r="CS26" s="550"/>
      <c r="CT26" s="532" t="s">
        <v>603</v>
      </c>
      <c r="CU26" s="533" t="s">
        <v>660</v>
      </c>
      <c r="CV26" s="534" t="str">
        <f>IF('届出算出 (6コース)  (2)'!I26="","0",DA26/CT27)</f>
        <v>0</v>
      </c>
      <c r="CW26" s="535" t="str">
        <f>IF('届出算出 (6コース)  (2)'!I26="","0",DA27/CT27)</f>
        <v>0</v>
      </c>
      <c r="CX26" s="536">
        <f>CV26*'届出算出 (6コース)  (2)'!AK26</f>
        <v>0</v>
      </c>
      <c r="CY26" s="537">
        <f>CW26*'届出算出 (6コース)  (2)'!AK28</f>
        <v>0</v>
      </c>
      <c r="CZ26" s="538">
        <f t="shared" si="0"/>
        <v>0</v>
      </c>
      <c r="DA26" s="531">
        <f>SUM('届出算出 (6コース)  (2)'!N28:AG28)</f>
        <v>0</v>
      </c>
      <c r="DC26" s="539" t="s">
        <v>660</v>
      </c>
      <c r="DD26" s="534" t="str">
        <f>IF(('届出算出 (6コース)  (2)'!J26)="","0",('届出算出 (6コース)  (2)'!AK26+'届出算出 (6コース)  (2)'!AK28)*'届出算出 (6コース)  (2)'!J26*1000)</f>
        <v>0</v>
      </c>
      <c r="DE26" s="534">
        <f>COUNTA('届出算出 (6コース)  (2)'!I26)*('届出算出 (6コース)  (2)'!AK26+'届出算出 (6コース)  (2)'!AK28)</f>
        <v>0</v>
      </c>
      <c r="DF26" s="534">
        <f>COUNTA('届出算出 (6コース)  (2)'!K26)*('届出算出 (6コース)  (2)'!AK26+'届出算出 (6コース)  (2)'!AK28)</f>
        <v>0</v>
      </c>
      <c r="DG26" s="534">
        <f>COUNTA('届出算出 (6コース)  (2)'!L26)*('届出算出 (6コース)  (2)'!AK26+'届出算出 (6コース)  (2)'!AK28)</f>
        <v>0</v>
      </c>
      <c r="DH26" s="464"/>
      <c r="DI26" s="464"/>
      <c r="DK26" s="476"/>
      <c r="DL26" s="250"/>
      <c r="DM26" s="379"/>
      <c r="DN26" s="251">
        <v>12</v>
      </c>
      <c r="DO26" s="476" t="s">
        <v>357</v>
      </c>
      <c r="DP26" s="251" t="s">
        <v>348</v>
      </c>
      <c r="DQ26" s="347">
        <v>1600</v>
      </c>
      <c r="DU26" s="251"/>
      <c r="DV26" s="251"/>
      <c r="DW26" s="347">
        <v>800</v>
      </c>
      <c r="DZ26" s="251">
        <v>12</v>
      </c>
      <c r="EA26" s="476" t="s">
        <v>357</v>
      </c>
      <c r="EB26" s="251" t="s">
        <v>348</v>
      </c>
      <c r="EC26" s="587">
        <v>1600</v>
      </c>
      <c r="EZ26" s="347"/>
    </row>
    <row r="27" spans="2:156" ht="16.5" customHeight="1">
      <c r="B27" s="931"/>
      <c r="C27" s="934"/>
      <c r="D27" s="937"/>
      <c r="E27" s="941"/>
      <c r="F27" s="942"/>
      <c r="G27" s="862" t="s">
        <v>661</v>
      </c>
      <c r="H27" s="863"/>
      <c r="I27" s="541"/>
      <c r="J27" s="542"/>
      <c r="K27" s="543"/>
      <c r="L27" s="544"/>
      <c r="M27" s="948"/>
      <c r="N27" s="890" t="str">
        <f>IF(N26="","",VLOOKUP(N26,'届出算出 (6コース)  (2)'!$DN:$DQ,2,FALSE))</f>
        <v/>
      </c>
      <c r="O27" s="891"/>
      <c r="P27" s="891"/>
      <c r="Q27" s="892"/>
      <c r="R27" s="890" t="str">
        <f>IF(R26="","",VLOOKUP(R26,$DN:$DQ,2,FALSE))</f>
        <v/>
      </c>
      <c r="S27" s="891"/>
      <c r="T27" s="891"/>
      <c r="U27" s="892"/>
      <c r="V27" s="890" t="str">
        <f>IF(V26="","",VLOOKUP(V26,'届出算出 (6コース)  (2)'!$DN:$DQ,2,FALSE))</f>
        <v/>
      </c>
      <c r="W27" s="891"/>
      <c r="X27" s="891"/>
      <c r="Y27" s="892"/>
      <c r="Z27" s="890" t="str">
        <f>IF(Z26="","",VLOOKUP(Z26,'届出算出 (6コース)  (2)'!$DN:$DQ,2,FALSE))</f>
        <v/>
      </c>
      <c r="AA27" s="891"/>
      <c r="AB27" s="891"/>
      <c r="AC27" s="892"/>
      <c r="AD27" s="890" t="str">
        <f>IF(AD26="","",VLOOKUP(AD26,'届出算出 (6コース)  (2)'!$DN:$DQ,2,FALSE))</f>
        <v/>
      </c>
      <c r="AE27" s="891"/>
      <c r="AF27" s="891"/>
      <c r="AG27" s="891"/>
      <c r="AH27" s="927"/>
      <c r="AI27" s="928"/>
      <c r="AJ27" s="929"/>
      <c r="AK27" s="895"/>
      <c r="AL27" s="896"/>
      <c r="AM27" s="898"/>
      <c r="AN27" s="898"/>
      <c r="AO27" s="899"/>
      <c r="AP27" s="902"/>
      <c r="AQ27" s="903"/>
      <c r="AR27" s="911"/>
      <c r="AS27" s="912"/>
      <c r="AT27" s="914"/>
      <c r="AU27" s="914"/>
      <c r="AV27" s="917"/>
      <c r="AW27" s="845"/>
      <c r="AX27" s="846"/>
      <c r="CB27" s="379"/>
      <c r="CC27" s="251"/>
      <c r="CD27" s="379"/>
      <c r="CE27" s="379"/>
      <c r="CF27" s="379"/>
      <c r="CN27" s="545"/>
      <c r="CO27" s="546" t="s">
        <v>662</v>
      </c>
      <c r="CP27" s="547">
        <f>SUMIF(CH28:CL28,"壱岐市",CH29:CL29)*'届出算出 (6コース)  (2)'!AK26</f>
        <v>0</v>
      </c>
      <c r="CQ27" s="548">
        <f>SUMIF(CH28:CL28,"壱岐市",CH30:CL30)*'届出算出 (6コース)  (2)'!AK28</f>
        <v>0</v>
      </c>
      <c r="CR27" s="549">
        <f>CR26</f>
        <v>0</v>
      </c>
      <c r="CS27" s="550"/>
      <c r="CT27" s="876">
        <f>COUNTA('届出算出 (6コース)  (2)'!I26:I31)</f>
        <v>0</v>
      </c>
      <c r="CU27" s="551" t="s">
        <v>662</v>
      </c>
      <c r="CV27" s="552" t="str">
        <f>IF('届出算出 (6コース)  (2)'!I27="","0",DA26/CT27)</f>
        <v>0</v>
      </c>
      <c r="CW27" s="553" t="str">
        <f>IF('届出算出 (6コース)  (2)'!I27="","0",DA27/CT27)</f>
        <v>0</v>
      </c>
      <c r="CX27" s="554">
        <f>CV27*'届出算出 (6コース)  (2)'!AK26</f>
        <v>0</v>
      </c>
      <c r="CY27" s="555">
        <f>CW27*'届出算出 (6コース)  (2)'!AK28</f>
        <v>0</v>
      </c>
      <c r="CZ27" s="556">
        <f t="shared" si="0"/>
        <v>0</v>
      </c>
      <c r="DA27" s="549">
        <f>CL53</f>
        <v>0</v>
      </c>
      <c r="DC27" s="557" t="s">
        <v>662</v>
      </c>
      <c r="DD27" s="552" t="str">
        <f>IF(('届出算出 (6コース)  (2)'!J27)="","0",('届出算出 (6コース)  (2)'!AK26+'届出算出 (6コース)  (2)'!AK28)*'届出算出 (6コース)  (2)'!J27*1000)</f>
        <v>0</v>
      </c>
      <c r="DE27" s="552">
        <f>COUNTA('届出算出 (6コース)  (2)'!I27)*('届出算出 (6コース)  (2)'!AK26+'届出算出 (6コース)  (2)'!AK28)</f>
        <v>0</v>
      </c>
      <c r="DF27" s="552">
        <f>COUNTA('届出算出 (6コース)  (2)'!K27)*('届出算出 (6コース)  (2)'!AK26+'届出算出 (6コース)  (2)'!AK28)</f>
        <v>0</v>
      </c>
      <c r="DG27" s="552">
        <f>COUNTA('届出算出 (6コース)  (2)'!L27)*('届出算出 (6コース)  (2)'!AK26+'届出算出 (6コース)  (2)'!AK28)</f>
        <v>0</v>
      </c>
      <c r="DH27" s="464"/>
      <c r="DI27" s="464"/>
      <c r="DK27" s="476"/>
      <c r="DL27" s="250"/>
      <c r="DM27" s="379"/>
      <c r="DN27" s="251">
        <v>13</v>
      </c>
      <c r="DO27" s="476" t="s">
        <v>358</v>
      </c>
      <c r="DP27" s="251" t="s">
        <v>348</v>
      </c>
      <c r="DQ27" s="347">
        <v>300</v>
      </c>
      <c r="DU27" s="251"/>
      <c r="DV27" s="251"/>
      <c r="DW27" s="347">
        <v>150</v>
      </c>
      <c r="DZ27" s="251">
        <v>13</v>
      </c>
      <c r="EA27" s="476" t="s">
        <v>358</v>
      </c>
      <c r="EB27" s="251" t="s">
        <v>348</v>
      </c>
      <c r="EC27" s="587">
        <v>300</v>
      </c>
    </row>
    <row r="28" spans="2:156" ht="16.5" customHeight="1" thickBot="1">
      <c r="B28" s="931"/>
      <c r="C28" s="935"/>
      <c r="D28" s="938"/>
      <c r="E28" s="943"/>
      <c r="F28" s="944"/>
      <c r="G28" s="862" t="s">
        <v>121</v>
      </c>
      <c r="H28" s="863"/>
      <c r="I28" s="541"/>
      <c r="J28" s="542"/>
      <c r="K28" s="543"/>
      <c r="L28" s="560"/>
      <c r="M28" s="949"/>
      <c r="N28" s="878" t="str">
        <f>IF(N26="","",VLOOKUP(N26,'届出算出 (6コース)  (2)'!$DN:$DQ,4,FALSE))</f>
        <v/>
      </c>
      <c r="O28" s="879"/>
      <c r="P28" s="879"/>
      <c r="Q28" s="880"/>
      <c r="R28" s="878" t="str">
        <f>IF(R26="","",VLOOKUP(R26,'届出算出 (6コース)  (2)'!$DN:$DQ,4,FALSE))</f>
        <v/>
      </c>
      <c r="S28" s="879"/>
      <c r="T28" s="879"/>
      <c r="U28" s="880"/>
      <c r="V28" s="881" t="str">
        <f>IF(V26="","",VLOOKUP(V26,'届出算出 (6コース)  (2)'!$DN:$DQ,4,FALSE))</f>
        <v/>
      </c>
      <c r="W28" s="879"/>
      <c r="X28" s="879"/>
      <c r="Y28" s="880"/>
      <c r="Z28" s="878" t="str">
        <f>IF(Z26="","",VLOOKUP(Z26,'届出算出 (6コース)  (2)'!$DN:$DQ,4,FALSE))</f>
        <v/>
      </c>
      <c r="AA28" s="879"/>
      <c r="AB28" s="879"/>
      <c r="AC28" s="880"/>
      <c r="AD28" s="878" t="str">
        <f>IF(AD26="","",VLOOKUP(AD26,'届出算出 (6コース)  (2)'!$DN:$DQ,4,FALSE))</f>
        <v/>
      </c>
      <c r="AE28" s="879"/>
      <c r="AF28" s="879"/>
      <c r="AG28" s="879"/>
      <c r="AH28" s="882" t="s">
        <v>669</v>
      </c>
      <c r="AI28" s="884">
        <f>CR27+DA27</f>
        <v>0</v>
      </c>
      <c r="AJ28" s="885"/>
      <c r="AK28" s="886"/>
      <c r="AL28" s="887"/>
      <c r="AM28" s="898">
        <f>(AI28*AK28)</f>
        <v>0</v>
      </c>
      <c r="AN28" s="898"/>
      <c r="AO28" s="899"/>
      <c r="AP28" s="902"/>
      <c r="AQ28" s="903"/>
      <c r="AR28" s="913"/>
      <c r="AS28" s="914"/>
      <c r="AT28" s="914"/>
      <c r="AU28" s="914"/>
      <c r="AV28" s="917"/>
      <c r="AW28" s="919"/>
      <c r="AX28" s="920"/>
      <c r="CB28" s="379"/>
      <c r="CC28" s="251"/>
      <c r="CD28" s="379"/>
      <c r="CE28" s="379"/>
      <c r="CF28" s="379"/>
      <c r="CG28" s="561" t="s">
        <v>670</v>
      </c>
      <c r="CH28" s="562" t="e">
        <f>VLOOKUP('届出算出 (6コース)  (2)'!N29,$DR:$DV,5,FALSE)</f>
        <v>#N/A</v>
      </c>
      <c r="CI28" s="562" t="e">
        <f>VLOOKUP('届出算出 (6コース)  (2)'!R29,$DR:$DV,5,FALSE)</f>
        <v>#N/A</v>
      </c>
      <c r="CJ28" s="562" t="e">
        <f>VLOOKUP('届出算出 (6コース)  (2)'!V29,$DR:$DV,5,FALSE)</f>
        <v>#N/A</v>
      </c>
      <c r="CK28" s="562" t="e">
        <f>VLOOKUP('届出算出 (6コース)  (2)'!Z29,$DR:$DV,5,FALSE)</f>
        <v>#N/A</v>
      </c>
      <c r="CL28" s="562" t="e">
        <f>VLOOKUP('届出算出 (6コース)  (2)'!AD29,$DR:$DV,5,FALSE)</f>
        <v>#N/A</v>
      </c>
      <c r="CN28" s="545"/>
      <c r="CO28" s="546" t="s">
        <v>121</v>
      </c>
      <c r="CP28" s="547">
        <f>SUMIF(CH28:CL28,"五島市",CH29:CL29)*'届出算出 (6コース)  (2)'!AK26</f>
        <v>0</v>
      </c>
      <c r="CQ28" s="548">
        <f>SUMIF(CH28:CL28,"五島市",CH30:CL30)*'届出算出 (6コース)  (2)'!AK28</f>
        <v>0</v>
      </c>
      <c r="CR28" s="567"/>
      <c r="CS28" s="550"/>
      <c r="CT28" s="877"/>
      <c r="CU28" s="551" t="s">
        <v>121</v>
      </c>
      <c r="CV28" s="552" t="str">
        <f>IF('届出算出 (6コース)  (2)'!I28="","0",DA26/CT27)</f>
        <v>0</v>
      </c>
      <c r="CW28" s="553" t="str">
        <f>IF('届出算出 (6コース)  (2)'!I28="","0",DA27/CT27)</f>
        <v>0</v>
      </c>
      <c r="CX28" s="554">
        <f>CV28*'届出算出 (6コース)  (2)'!AK26</f>
        <v>0</v>
      </c>
      <c r="CY28" s="555">
        <f>CW28*'届出算出 (6コース)  (2)'!AK28</f>
        <v>0</v>
      </c>
      <c r="CZ28" s="556">
        <f t="shared" si="0"/>
        <v>0</v>
      </c>
      <c r="DA28" s="563"/>
      <c r="DC28" s="557" t="s">
        <v>121</v>
      </c>
      <c r="DD28" s="552" t="str">
        <f>IF(('届出算出 (6コース)  (2)'!J28)="","0",('届出算出 (6コース)  (2)'!AK26+'届出算出 (6コース)  (2)'!AK28)*'届出算出 (6コース)  (2)'!J28*1000)</f>
        <v>0</v>
      </c>
      <c r="DE28" s="552">
        <f>COUNTA('届出算出 (6コース)  (2)'!I28)*('届出算出 (6コース)  (2)'!AK26+'届出算出 (6コース)  (2)'!AK28)</f>
        <v>0</v>
      </c>
      <c r="DF28" s="552">
        <f>COUNTA('届出算出 (6コース)  (2)'!K28)*('届出算出 (6コース)  (2)'!AK26+'届出算出 (6コース)  (2)'!AK28)</f>
        <v>0</v>
      </c>
      <c r="DG28" s="552">
        <f>COUNTA('届出算出 (6コース)  (2)'!L28)*('届出算出 (6コース)  (2)'!AK26+'届出算出 (6コース)  (2)'!AK28)</f>
        <v>0</v>
      </c>
      <c r="DH28" s="464"/>
      <c r="DI28" s="464"/>
      <c r="DK28" s="476"/>
      <c r="DL28" s="250"/>
      <c r="DM28" s="379"/>
      <c r="DN28" s="251">
        <v>14</v>
      </c>
      <c r="DO28" s="476" t="s">
        <v>359</v>
      </c>
      <c r="DP28" s="251" t="s">
        <v>348</v>
      </c>
      <c r="DQ28" s="347">
        <v>500</v>
      </c>
      <c r="DU28" s="251"/>
      <c r="DV28" s="251"/>
      <c r="DW28" s="347">
        <v>250</v>
      </c>
      <c r="DZ28" s="251">
        <v>14</v>
      </c>
      <c r="EA28" s="476" t="s">
        <v>359</v>
      </c>
      <c r="EB28" s="251" t="s">
        <v>348</v>
      </c>
      <c r="EC28" s="587">
        <v>500</v>
      </c>
    </row>
    <row r="29" spans="2:156" ht="16.5" customHeight="1" thickBot="1">
      <c r="B29" s="931"/>
      <c r="C29" s="864" t="s">
        <v>713</v>
      </c>
      <c r="D29" s="865"/>
      <c r="E29" s="866" t="s">
        <v>713</v>
      </c>
      <c r="F29" s="867"/>
      <c r="G29" s="862" t="s">
        <v>677</v>
      </c>
      <c r="H29" s="863"/>
      <c r="I29" s="541"/>
      <c r="J29" s="542"/>
      <c r="K29" s="543"/>
      <c r="L29" s="560"/>
      <c r="M29" s="868" t="s">
        <v>678</v>
      </c>
      <c r="N29" s="564"/>
      <c r="O29" s="849" t="str">
        <f>IF(N29="","",VLOOKUP(N29,'届出算出 (6コース)  (2)'!$DR:$DU,3,FALSE))</f>
        <v/>
      </c>
      <c r="P29" s="850"/>
      <c r="Q29" s="851"/>
      <c r="R29" s="564"/>
      <c r="S29" s="849" t="str">
        <f>IF(R29="","",VLOOKUP(R29,'届出算出 (6コース)  (2)'!$DR:$DU,3,FALSE))</f>
        <v/>
      </c>
      <c r="T29" s="850"/>
      <c r="U29" s="851"/>
      <c r="V29" s="565"/>
      <c r="W29" s="849" t="str">
        <f>IF(V29="","",VLOOKUP(V29,'届出算出 (6コース)  (2)'!$DR:$DU,3,FALSE))</f>
        <v/>
      </c>
      <c r="X29" s="850"/>
      <c r="Y29" s="851"/>
      <c r="Z29" s="564"/>
      <c r="AA29" s="849" t="str">
        <f>IF(Z29="","",VLOOKUP(Z29,'届出算出 (6コース)  (2)'!$DR:$DU,3,FALSE))</f>
        <v/>
      </c>
      <c r="AB29" s="850"/>
      <c r="AC29" s="851"/>
      <c r="AD29" s="564"/>
      <c r="AE29" s="849" t="str">
        <f>IF(AD29="","",VLOOKUP(AD29,'届出算出 (6コース)  (2)'!$DR:$DU,3,FALSE))</f>
        <v/>
      </c>
      <c r="AF29" s="850"/>
      <c r="AG29" s="850"/>
      <c r="AH29" s="883"/>
      <c r="AI29" s="840"/>
      <c r="AJ29" s="825"/>
      <c r="AK29" s="888"/>
      <c r="AL29" s="889"/>
      <c r="AM29" s="921"/>
      <c r="AN29" s="921"/>
      <c r="AO29" s="922"/>
      <c r="AP29" s="902"/>
      <c r="AQ29" s="903"/>
      <c r="AR29" s="913"/>
      <c r="AS29" s="914"/>
      <c r="AT29" s="914"/>
      <c r="AU29" s="914"/>
      <c r="AV29" s="917"/>
      <c r="AW29" s="852" t="s">
        <v>714</v>
      </c>
      <c r="AX29" s="853"/>
      <c r="CB29" s="379"/>
      <c r="CC29" s="251"/>
      <c r="CD29" s="379"/>
      <c r="CE29" s="379"/>
      <c r="CF29" s="379"/>
      <c r="CG29" s="561" t="s">
        <v>679</v>
      </c>
      <c r="CH29" s="566" t="e">
        <f>VLOOKUP('届出算出 (6コース)  (2)'!N29,$DR:$DV,4,FALSE)</f>
        <v>#N/A</v>
      </c>
      <c r="CI29" s="566" t="e">
        <f>VLOOKUP('届出算出 (6コース)  (2)'!R29,$DR:$DV,4,FALSE)</f>
        <v>#N/A</v>
      </c>
      <c r="CJ29" s="566" t="e">
        <f>VLOOKUP('届出算出 (6コース)  (2)'!V29,$DR:$DV,4,FALSE)</f>
        <v>#N/A</v>
      </c>
      <c r="CK29" s="566" t="e">
        <f>VLOOKUP('届出算出 (6コース)  (2)'!Z29,$DR:$DV,4,FALSE)</f>
        <v>#N/A</v>
      </c>
      <c r="CL29" s="566" t="e">
        <f>VLOOKUP('届出算出 (6コース)  (2)'!AD29,$DR:$DV,4,FALSE)</f>
        <v>#N/A</v>
      </c>
      <c r="CN29" s="545"/>
      <c r="CO29" s="546" t="s">
        <v>677</v>
      </c>
      <c r="CP29" s="547">
        <f>SUMIF(CH28:CL28,"新上五島町",CH29:CL29)*'届出算出 (6コース)  (2)'!AK26</f>
        <v>0</v>
      </c>
      <c r="CQ29" s="548">
        <f>SUMIF(CH28:CL28,"上五島",CH30:CL30)*'届出算出 (6コース)  (2)'!AK28</f>
        <v>0</v>
      </c>
      <c r="CR29" s="567"/>
      <c r="CS29" s="550"/>
      <c r="CT29" s="568"/>
      <c r="CU29" s="551" t="s">
        <v>677</v>
      </c>
      <c r="CV29" s="552" t="str">
        <f>IF('届出算出 (6コース)  (2)'!I29="","0",DA26/CT27)</f>
        <v>0</v>
      </c>
      <c r="CW29" s="553" t="str">
        <f>IF('届出算出 (6コース)  (2)'!I29="","0",DA27/CT27)</f>
        <v>0</v>
      </c>
      <c r="CX29" s="554">
        <f>CV29*'届出算出 (6コース)  (2)'!AK26</f>
        <v>0</v>
      </c>
      <c r="CY29" s="555">
        <f>CW29*'届出算出 (6コース)  (2)'!AK28</f>
        <v>0</v>
      </c>
      <c r="CZ29" s="556">
        <f t="shared" si="0"/>
        <v>0</v>
      </c>
      <c r="DA29" s="563"/>
      <c r="DB29" s="569"/>
      <c r="DC29" s="557" t="s">
        <v>677</v>
      </c>
      <c r="DD29" s="552" t="str">
        <f>IF(('届出算出 (6コース)  (2)'!J29)="","0",('届出算出 (6コース)  (2)'!AK26+'届出算出 (6コース)  (2)'!AK28)*'届出算出 (6コース)  (2)'!J29*1000)</f>
        <v>0</v>
      </c>
      <c r="DE29" s="552">
        <f>COUNTA('届出算出 (6コース)  (2)'!I29)*('届出算出 (6コース)  (2)'!AK26+'届出算出 (6コース)  (2)'!AK28)</f>
        <v>0</v>
      </c>
      <c r="DF29" s="552">
        <f>COUNTA('届出算出 (6コース)  (2)'!K29)*('届出算出 (6コース)  (2)'!AK26+'届出算出 (6コース)  (2)'!AK28)</f>
        <v>0</v>
      </c>
      <c r="DG29" s="552">
        <f>COUNTA('届出算出 (6コース)  (2)'!L29)*('届出算出 (6コース)  (2)'!AK26+'届出算出 (6コース)  (2)'!AK28)</f>
        <v>0</v>
      </c>
      <c r="DH29" s="464"/>
      <c r="DI29" s="464"/>
      <c r="DK29" s="476"/>
      <c r="DL29" s="250"/>
      <c r="DM29" s="379"/>
      <c r="DN29" s="251">
        <v>15</v>
      </c>
      <c r="DO29" s="476" t="s">
        <v>360</v>
      </c>
      <c r="DP29" s="476" t="s">
        <v>348</v>
      </c>
      <c r="DQ29" s="347">
        <v>900</v>
      </c>
      <c r="DU29" s="251"/>
      <c r="DV29" s="251"/>
      <c r="DW29" s="347">
        <v>450</v>
      </c>
      <c r="DZ29" s="251">
        <v>15</v>
      </c>
      <c r="EA29" s="476" t="s">
        <v>360</v>
      </c>
      <c r="EB29" s="476" t="s">
        <v>348</v>
      </c>
      <c r="EC29" s="587">
        <v>900</v>
      </c>
    </row>
    <row r="30" spans="2:156" ht="16.5" customHeight="1">
      <c r="B30" s="931"/>
      <c r="C30" s="854"/>
      <c r="D30" s="855"/>
      <c r="E30" s="858"/>
      <c r="F30" s="859"/>
      <c r="G30" s="952" t="s">
        <v>123</v>
      </c>
      <c r="H30" s="953"/>
      <c r="I30" s="541"/>
      <c r="J30" s="542"/>
      <c r="K30" s="570"/>
      <c r="L30" s="560"/>
      <c r="M30" s="869"/>
      <c r="N30" s="830" t="str">
        <f>IF(N29="","",VLOOKUP(N29,'届出算出 (6コース)  (2)'!$DR:$DU,2,FALSE))</f>
        <v/>
      </c>
      <c r="O30" s="831"/>
      <c r="P30" s="831"/>
      <c r="Q30" s="832"/>
      <c r="R30" s="830" t="str">
        <f>IF(R29="","",VLOOKUP(R29,'届出算出 (6コース)  (2)'!$DR:$DU,2,FALSE))</f>
        <v/>
      </c>
      <c r="S30" s="831"/>
      <c r="T30" s="831"/>
      <c r="U30" s="832"/>
      <c r="V30" s="830" t="str">
        <f>IF(V29="","",VLOOKUP(V29,'届出算出 (6コース)  (2)'!$DR:$DU,2,FALSE))</f>
        <v/>
      </c>
      <c r="W30" s="831"/>
      <c r="X30" s="831"/>
      <c r="Y30" s="832"/>
      <c r="Z30" s="830" t="str">
        <f>IF(Z29="","",VLOOKUP(Z29,'届出算出 (6コース)  (2)'!$DR:$DU,2,FALSE))</f>
        <v/>
      </c>
      <c r="AA30" s="831"/>
      <c r="AB30" s="831"/>
      <c r="AC30" s="832"/>
      <c r="AD30" s="830" t="str">
        <f>IF(AD29="","",VLOOKUP(AD29,'届出算出 (6コース)  (2)'!$DR:$DU,2,FALSE))</f>
        <v/>
      </c>
      <c r="AE30" s="831"/>
      <c r="AF30" s="831"/>
      <c r="AG30" s="832"/>
      <c r="AH30" s="833" t="s">
        <v>214</v>
      </c>
      <c r="AI30" s="834"/>
      <c r="AJ30" s="835"/>
      <c r="AK30" s="839">
        <f>AK26+AK28</f>
        <v>0</v>
      </c>
      <c r="AL30" s="823"/>
      <c r="AM30" s="826">
        <f>AM26+AM28</f>
        <v>0</v>
      </c>
      <c r="AN30" s="826"/>
      <c r="AO30" s="827"/>
      <c r="AP30" s="902"/>
      <c r="AQ30" s="903"/>
      <c r="AR30" s="913"/>
      <c r="AS30" s="914"/>
      <c r="AT30" s="914"/>
      <c r="AU30" s="914"/>
      <c r="AV30" s="917"/>
      <c r="AW30" s="845"/>
      <c r="AX30" s="846"/>
      <c r="CB30" s="379"/>
      <c r="CC30" s="251"/>
      <c r="CD30" s="379"/>
      <c r="CE30" s="379"/>
      <c r="CF30" s="379"/>
      <c r="CG30" s="561" t="s">
        <v>684</v>
      </c>
      <c r="CH30" s="566" t="e">
        <f>CH29</f>
        <v>#N/A</v>
      </c>
      <c r="CI30" s="566" t="e">
        <f>CI29</f>
        <v>#N/A</v>
      </c>
      <c r="CJ30" s="566" t="e">
        <f>CJ29</f>
        <v>#N/A</v>
      </c>
      <c r="CK30" s="566" t="e">
        <f>CK29</f>
        <v>#N/A</v>
      </c>
      <c r="CL30" s="566" t="e">
        <f>CL29</f>
        <v>#N/A</v>
      </c>
      <c r="CN30" s="545"/>
      <c r="CO30" s="546" t="s">
        <v>123</v>
      </c>
      <c r="CP30" s="547">
        <f>SUMIF(CH28:CL28,"小値賀町",CH29:CL29)*'届出算出 (6コース)  (2)'!AK26</f>
        <v>0</v>
      </c>
      <c r="CQ30" s="548">
        <f>SUMIF(CH28:CL28,"小値賀",CH30:CL30)*'届出算出 (6コース)  (2)'!AK28</f>
        <v>0</v>
      </c>
      <c r="CR30" s="567"/>
      <c r="CS30" s="550"/>
      <c r="CT30" s="568"/>
      <c r="CU30" s="551" t="s">
        <v>123</v>
      </c>
      <c r="CV30" s="552" t="str">
        <f>IF('届出算出 (6コース)  (2)'!I30="","0",DA26/CT27)</f>
        <v>0</v>
      </c>
      <c r="CW30" s="553" t="str">
        <f>IF('届出算出 (6コース)  (2)'!I30="","0",DA27/CT27)</f>
        <v>0</v>
      </c>
      <c r="CX30" s="554">
        <f>CV30*'届出算出 (6コース)  (2)'!AK26</f>
        <v>0</v>
      </c>
      <c r="CY30" s="555">
        <f>CW30*'届出算出 (6コース)  (2)'!AK28</f>
        <v>0</v>
      </c>
      <c r="CZ30" s="556">
        <f t="shared" si="0"/>
        <v>0</v>
      </c>
      <c r="DA30" s="563"/>
      <c r="DB30" s="569"/>
      <c r="DC30" s="557" t="s">
        <v>123</v>
      </c>
      <c r="DD30" s="552" t="str">
        <f>IF(('届出算出 (6コース)  (2)'!J30)="","0",('届出算出 (6コース)  (2)'!AK26+'届出算出 (6コース)  (2)'!AK28)*'届出算出 (6コース)  (2)'!J30*1000)</f>
        <v>0</v>
      </c>
      <c r="DE30" s="552">
        <f>COUNTA('届出算出 (6コース)  (2)'!I30)*('届出算出 (6コース)  (2)'!AK26+'届出算出 (6コース)  (2)'!AK28)</f>
        <v>0</v>
      </c>
      <c r="DF30" s="552">
        <f>COUNTA('届出算出 (6コース)  (2)'!K30)*('届出算出 (6コース)  (2)'!AK26+'届出算出 (6コース)  (2)'!AK28)</f>
        <v>0</v>
      </c>
      <c r="DG30" s="552">
        <f>COUNTA('届出算出 (6コース)  (2)'!L30)*('届出算出 (6コース)  (2)'!AK26+'届出算出 (6コース)  (2)'!AK28)</f>
        <v>0</v>
      </c>
      <c r="DH30" s="464"/>
      <c r="DI30" s="464"/>
      <c r="DK30" s="476"/>
      <c r="DL30" s="250"/>
      <c r="DM30" s="379"/>
      <c r="DN30" s="251">
        <v>16</v>
      </c>
      <c r="DO30" s="476" t="s">
        <v>355</v>
      </c>
      <c r="DP30" s="476" t="s">
        <v>364</v>
      </c>
      <c r="DQ30" s="347">
        <v>3000</v>
      </c>
      <c r="DU30" s="251"/>
      <c r="DV30" s="251"/>
      <c r="DW30" s="347">
        <v>1500</v>
      </c>
      <c r="DZ30" s="251">
        <v>16</v>
      </c>
      <c r="EA30" s="476" t="s">
        <v>355</v>
      </c>
      <c r="EB30" s="476" t="s">
        <v>364</v>
      </c>
      <c r="EC30" s="587">
        <v>3000</v>
      </c>
    </row>
    <row r="31" spans="2:156" ht="16.5" customHeight="1" thickBot="1">
      <c r="B31" s="932"/>
      <c r="C31" s="856"/>
      <c r="D31" s="857"/>
      <c r="E31" s="860"/>
      <c r="F31" s="861"/>
      <c r="G31" s="954" t="s">
        <v>124</v>
      </c>
      <c r="H31" s="955"/>
      <c r="I31" s="571"/>
      <c r="J31" s="542"/>
      <c r="K31" s="573"/>
      <c r="L31" s="574"/>
      <c r="M31" s="870"/>
      <c r="N31" s="873" t="str">
        <f>IF(N29="","",VLOOKUP(N29,'届出算出 (6コース)  (2)'!$DR:$DU,4,FALSE))</f>
        <v/>
      </c>
      <c r="O31" s="874"/>
      <c r="P31" s="874"/>
      <c r="Q31" s="875"/>
      <c r="R31" s="873" t="str">
        <f>IF(R29="","",VLOOKUP(R29,'届出算出 (6コース)  (2)'!$DR:$DU,4,FALSE))</f>
        <v/>
      </c>
      <c r="S31" s="874"/>
      <c r="T31" s="874"/>
      <c r="U31" s="875"/>
      <c r="V31" s="873" t="str">
        <f>IF(V29="","",VLOOKUP(V29,'届出算出 (6コース)  (2)'!$DR:$DU,4,FALSE))</f>
        <v/>
      </c>
      <c r="W31" s="874"/>
      <c r="X31" s="874"/>
      <c r="Y31" s="875"/>
      <c r="Z31" s="873" t="str">
        <f>IF(Z29="","",VLOOKUP(Z29,'届出算出 (6コース)  (2)'!$DR:$DU,4,FALSE))</f>
        <v/>
      </c>
      <c r="AA31" s="874"/>
      <c r="AB31" s="874"/>
      <c r="AC31" s="875"/>
      <c r="AD31" s="873" t="str">
        <f>IF(AD29="","",VLOOKUP(AD29,'届出算出 (6コース)  (2)'!$DR:$DU,4,FALSE))</f>
        <v/>
      </c>
      <c r="AE31" s="874"/>
      <c r="AF31" s="874"/>
      <c r="AG31" s="875"/>
      <c r="AH31" s="836"/>
      <c r="AI31" s="837"/>
      <c r="AJ31" s="838"/>
      <c r="AK31" s="840"/>
      <c r="AL31" s="825"/>
      <c r="AM31" s="828"/>
      <c r="AN31" s="828"/>
      <c r="AO31" s="829"/>
      <c r="AP31" s="904"/>
      <c r="AQ31" s="905"/>
      <c r="AR31" s="915"/>
      <c r="AS31" s="916"/>
      <c r="AT31" s="916"/>
      <c r="AU31" s="916"/>
      <c r="AV31" s="918"/>
      <c r="AW31" s="847"/>
      <c r="AX31" s="848"/>
      <c r="CB31" s="379"/>
      <c r="CC31" s="476"/>
      <c r="CD31" s="379"/>
      <c r="CE31" s="379"/>
      <c r="CF31" s="379"/>
      <c r="CN31" s="575"/>
      <c r="CO31" s="576" t="s">
        <v>124</v>
      </c>
      <c r="CP31" s="577">
        <f>SUMIF(CH28:CL28,"宇久町",CH29:CL29)*'届出算出 (6コース)  (2)'!AK26</f>
        <v>0</v>
      </c>
      <c r="CQ31" s="578">
        <f>SUMIF(CH28:CL28,"宇久",CH30:CL30)*'届出算出 (6コース)  (2)'!AK28</f>
        <v>0</v>
      </c>
      <c r="CR31" s="567"/>
      <c r="CS31" s="550"/>
      <c r="CT31" s="579"/>
      <c r="CU31" s="580" t="s">
        <v>124</v>
      </c>
      <c r="CV31" s="581" t="str">
        <f>IF('届出算出 (6コース)  (2)'!I31="","0",DA26/CT27)</f>
        <v>0</v>
      </c>
      <c r="CW31" s="582" t="str">
        <f>IF('届出算出 (6コース)  (2)'!I31="","0",DA27/CT27)</f>
        <v>0</v>
      </c>
      <c r="CX31" s="583">
        <f>CV31*'届出算出 (6コース)  (2)'!AK26</f>
        <v>0</v>
      </c>
      <c r="CY31" s="584">
        <f>CW31*'届出算出 (6コース)  (2)'!AK28</f>
        <v>0</v>
      </c>
      <c r="CZ31" s="585">
        <f t="shared" si="0"/>
        <v>0</v>
      </c>
      <c r="DA31" s="563"/>
      <c r="DC31" s="586" t="s">
        <v>124</v>
      </c>
      <c r="DD31" s="581" t="str">
        <f>IF(('届出算出 (6コース)  (2)'!J31)="","0",('届出算出 (6コース)  (2)'!AK26+'届出算出 (6コース)  (2)'!AK28)*'届出算出 (6コース)  (2)'!J31*1000)</f>
        <v>0</v>
      </c>
      <c r="DE31" s="581">
        <f>COUNTA('届出算出 (6コース)  (2)'!I31)*('届出算出 (6コース)  (2)'!AK26+'届出算出 (6コース)  (2)'!AK28)</f>
        <v>0</v>
      </c>
      <c r="DF31" s="581">
        <f>COUNTA('届出算出 (6コース)  (2)'!K31)*('届出算出 (6コース)  (2)'!AK26+'届出算出 (6コース)  (2)'!AK28)</f>
        <v>0</v>
      </c>
      <c r="DG31" s="581">
        <f>COUNTA('届出算出 (6コース)  (2)'!L31)*('届出算出 (6コース)  (2)'!AK26+'届出算出 (6コース)  (2)'!AK28)</f>
        <v>0</v>
      </c>
      <c r="DH31" s="464"/>
      <c r="DI31" s="464"/>
      <c r="DK31" s="476"/>
      <c r="DL31" s="250"/>
      <c r="DM31" s="379"/>
      <c r="DN31" s="251">
        <v>17</v>
      </c>
      <c r="DO31" s="476" t="s">
        <v>356</v>
      </c>
      <c r="DP31" s="476" t="s">
        <v>364</v>
      </c>
      <c r="DQ31" s="347">
        <v>3000</v>
      </c>
      <c r="DU31" s="251"/>
      <c r="DV31" s="251"/>
      <c r="DW31" s="347">
        <v>1500</v>
      </c>
      <c r="DZ31" s="251">
        <v>17</v>
      </c>
      <c r="EA31" s="476" t="s">
        <v>356</v>
      </c>
      <c r="EB31" s="476" t="s">
        <v>364</v>
      </c>
      <c r="EC31" s="587">
        <v>3000</v>
      </c>
    </row>
    <row r="32" spans="2:156" ht="16.5" customHeight="1" thickTop="1" thickBot="1">
      <c r="B32" s="930">
        <v>4</v>
      </c>
      <c r="C32" s="933"/>
      <c r="D32" s="936"/>
      <c r="E32" s="939"/>
      <c r="F32" s="940"/>
      <c r="G32" s="945" t="s">
        <v>657</v>
      </c>
      <c r="H32" s="946"/>
      <c r="I32" s="521"/>
      <c r="J32" s="522"/>
      <c r="K32" s="523"/>
      <c r="L32" s="524"/>
      <c r="M32" s="947" t="s">
        <v>658</v>
      </c>
      <c r="N32" s="525"/>
      <c r="O32" s="923" t="str">
        <f>IF(N32="","",VLOOKUP(N32,'届出算出 (6コース)  (2)'!$DN:$DQ,3,FALSE))</f>
        <v/>
      </c>
      <c r="P32" s="924"/>
      <c r="Q32" s="925"/>
      <c r="R32" s="525"/>
      <c r="S32" s="923" t="str">
        <f>IF(R32="","",VLOOKUP(R32,'届出算出 (6コース)  (2)'!$DN:$DQ,3,FALSE))</f>
        <v/>
      </c>
      <c r="T32" s="924"/>
      <c r="U32" s="925"/>
      <c r="V32" s="525"/>
      <c r="W32" s="923" t="str">
        <f>IF(V32="","",VLOOKUP(V32,'届出算出 (6コース)  (2)'!$DN:$DQ,3,FALSE))</f>
        <v/>
      </c>
      <c r="X32" s="924"/>
      <c r="Y32" s="925"/>
      <c r="Z32" s="525"/>
      <c r="AA32" s="923" t="str">
        <f>IF(Z32="","",VLOOKUP(Z32,'届出算出 (6コース)  (2)'!$DN:$DQ,3,FALSE))</f>
        <v/>
      </c>
      <c r="AB32" s="924"/>
      <c r="AC32" s="925"/>
      <c r="AD32" s="525"/>
      <c r="AE32" s="923" t="str">
        <f>IF(AD32="","",VLOOKUP(AD32,'届出算出 (6コース)  (2)'!$DN:$DQ,3,FALSE))</f>
        <v/>
      </c>
      <c r="AF32" s="924"/>
      <c r="AG32" s="924"/>
      <c r="AH32" s="926" t="s">
        <v>340</v>
      </c>
      <c r="AI32" s="839">
        <f>DA32+CR32</f>
        <v>0</v>
      </c>
      <c r="AJ32" s="823"/>
      <c r="AK32" s="893"/>
      <c r="AL32" s="894"/>
      <c r="AM32" s="826">
        <f>(AI32*AK32)</f>
        <v>0</v>
      </c>
      <c r="AN32" s="826"/>
      <c r="AO32" s="897"/>
      <c r="AP32" s="900">
        <f>SUM('届出算出 (6コース)  (2)'!J32:J37)*AK36</f>
        <v>0</v>
      </c>
      <c r="AQ32" s="901"/>
      <c r="AR32" s="906"/>
      <c r="AS32" s="907"/>
      <c r="AT32" s="907"/>
      <c r="AU32" s="907"/>
      <c r="AV32" s="908"/>
      <c r="AW32" s="909" t="s">
        <v>712</v>
      </c>
      <c r="AX32" s="910"/>
      <c r="CB32" s="379"/>
      <c r="CC32" s="476"/>
      <c r="CD32" s="379"/>
      <c r="CE32" s="379"/>
      <c r="CF32" s="379"/>
      <c r="CN32" s="527">
        <v>4</v>
      </c>
      <c r="CO32" s="528" t="s">
        <v>660</v>
      </c>
      <c r="CP32" s="529">
        <f>SUMIF(CH34:CL34,"対馬市",CH35:CL35)*'届出算出 (6コース)  (2)'!AK32</f>
        <v>0</v>
      </c>
      <c r="CQ32" s="530">
        <f>SUMIF(CH34:CL34,"対馬市",CH36:CL36)*'届出算出 (6コース)  (2)'!AK34</f>
        <v>0</v>
      </c>
      <c r="CR32" s="531">
        <f>SUM('届出算出 (6コース)  (2)'!N37:AG37)</f>
        <v>0</v>
      </c>
      <c r="CS32" s="550"/>
      <c r="CT32" s="532" t="s">
        <v>603</v>
      </c>
      <c r="CU32" s="533" t="s">
        <v>660</v>
      </c>
      <c r="CV32" s="534" t="str">
        <f>IF('届出算出 (6コース)  (2)'!I32="","0",DA32/CT33)</f>
        <v>0</v>
      </c>
      <c r="CW32" s="535" t="str">
        <f>IF('届出算出 (6コース)  (2)'!I32="","0",DA33/CT33)</f>
        <v>0</v>
      </c>
      <c r="CX32" s="536">
        <f>CV32*'届出算出 (6コース)  (2)'!AK32</f>
        <v>0</v>
      </c>
      <c r="CY32" s="537">
        <f>CW32*'届出算出 (6コース)  (2)'!AK34</f>
        <v>0</v>
      </c>
      <c r="CZ32" s="538">
        <f t="shared" si="0"/>
        <v>0</v>
      </c>
      <c r="DA32" s="531">
        <f>SUM('届出算出 (6コース)  (2)'!N34:AG34)</f>
        <v>0</v>
      </c>
      <c r="DC32" s="539" t="s">
        <v>660</v>
      </c>
      <c r="DD32" s="534" t="str">
        <f>IF(('届出算出 (6コース)  (2)'!J32)="","0",('届出算出 (6コース)  (2)'!AK32+'届出算出 (6コース)  (2)'!AK34)*'届出算出 (6コース)  (2)'!J32*1000)</f>
        <v>0</v>
      </c>
      <c r="DE32" s="534">
        <f>COUNTA('届出算出 (6コース)  (2)'!I32)*('届出算出 (6コース)  (2)'!AK32+'届出算出 (6コース)  (2)'!AK34)</f>
        <v>0</v>
      </c>
      <c r="DF32" s="534">
        <f>COUNTA('届出算出 (6コース)  (2)'!K32)*('届出算出 (6コース)  (2)'!AK32+'届出算出 (6コース)  (2)'!AK34)</f>
        <v>0</v>
      </c>
      <c r="DG32" s="534">
        <f>COUNTA('届出算出 (6コース)  (2)'!L32)*('届出算出 (6コース)  (2)'!AK32+'届出算出 (6コース)  (2)'!AK34)</f>
        <v>0</v>
      </c>
      <c r="DH32" s="464"/>
      <c r="DI32" s="464"/>
      <c r="DK32" s="476"/>
      <c r="DL32" s="250"/>
      <c r="DM32" s="379"/>
      <c r="DN32" s="251">
        <v>18</v>
      </c>
      <c r="DO32" s="476" t="s">
        <v>362</v>
      </c>
      <c r="DP32" s="476" t="s">
        <v>364</v>
      </c>
      <c r="DQ32" s="347">
        <v>3000</v>
      </c>
      <c r="DU32" s="251"/>
      <c r="DV32" s="251"/>
      <c r="DW32" s="347">
        <v>1500</v>
      </c>
      <c r="DZ32" s="251">
        <v>18</v>
      </c>
      <c r="EA32" s="476" t="s">
        <v>362</v>
      </c>
      <c r="EB32" s="476" t="s">
        <v>364</v>
      </c>
      <c r="EC32" s="587">
        <v>3000</v>
      </c>
    </row>
    <row r="33" spans="2:133" ht="16.5" customHeight="1">
      <c r="B33" s="931"/>
      <c r="C33" s="934"/>
      <c r="D33" s="937"/>
      <c r="E33" s="941"/>
      <c r="F33" s="942"/>
      <c r="G33" s="862" t="s">
        <v>661</v>
      </c>
      <c r="H33" s="863"/>
      <c r="I33" s="541"/>
      <c r="J33" s="542"/>
      <c r="K33" s="543"/>
      <c r="L33" s="544"/>
      <c r="M33" s="948"/>
      <c r="N33" s="890" t="str">
        <f>IF(N32="","",VLOOKUP(N32,'届出算出 (6コース)  (2)'!$DN:$DQ,2,FALSE))</f>
        <v/>
      </c>
      <c r="O33" s="891"/>
      <c r="P33" s="891"/>
      <c r="Q33" s="892"/>
      <c r="R33" s="890" t="str">
        <f>IF(R32="","",VLOOKUP(R32,$DN:$DQ,2,FALSE))</f>
        <v/>
      </c>
      <c r="S33" s="891"/>
      <c r="T33" s="891"/>
      <c r="U33" s="892"/>
      <c r="V33" s="890" t="str">
        <f>IF(V32="","",VLOOKUP(V32,'届出算出 (6コース)  (2)'!$DN:$DQ,2,FALSE))</f>
        <v/>
      </c>
      <c r="W33" s="891"/>
      <c r="X33" s="891"/>
      <c r="Y33" s="892"/>
      <c r="Z33" s="890" t="str">
        <f>IF(Z32="","",VLOOKUP(Z32,'届出算出 (6コース)  (2)'!$DN:$DQ,2,FALSE))</f>
        <v/>
      </c>
      <c r="AA33" s="891"/>
      <c r="AB33" s="891"/>
      <c r="AC33" s="892"/>
      <c r="AD33" s="890" t="str">
        <f>IF(AD32="","",VLOOKUP(AD32,'届出算出 (6コース)  (2)'!$DN:$DQ,2,FALSE))</f>
        <v/>
      </c>
      <c r="AE33" s="891"/>
      <c r="AF33" s="891"/>
      <c r="AG33" s="891"/>
      <c r="AH33" s="927"/>
      <c r="AI33" s="928"/>
      <c r="AJ33" s="929"/>
      <c r="AK33" s="895"/>
      <c r="AL33" s="896"/>
      <c r="AM33" s="898"/>
      <c r="AN33" s="898"/>
      <c r="AO33" s="899"/>
      <c r="AP33" s="902"/>
      <c r="AQ33" s="903"/>
      <c r="AR33" s="911"/>
      <c r="AS33" s="912"/>
      <c r="AT33" s="914"/>
      <c r="AU33" s="914"/>
      <c r="AV33" s="917"/>
      <c r="AW33" s="845"/>
      <c r="AX33" s="846"/>
      <c r="CB33" s="379"/>
      <c r="CC33" s="476"/>
      <c r="CD33" s="379"/>
      <c r="CE33" s="379"/>
      <c r="CF33" s="379"/>
      <c r="CN33" s="545"/>
      <c r="CO33" s="546" t="s">
        <v>662</v>
      </c>
      <c r="CP33" s="547">
        <f>SUMIF(CH34:CL34,"壱岐市",CH35:CL35)*'届出算出 (6コース)  (2)'!AK32</f>
        <v>0</v>
      </c>
      <c r="CQ33" s="548">
        <f>SUMIF(CH34:CL34,"壱岐市",CH36:CL36)*'届出算出 (6コース)  (2)'!AK34</f>
        <v>0</v>
      </c>
      <c r="CR33" s="549">
        <f>CR32</f>
        <v>0</v>
      </c>
      <c r="CS33" s="550"/>
      <c r="CT33" s="876">
        <f>COUNTA('届出算出 (6コース)  (2)'!I32:I37)</f>
        <v>0</v>
      </c>
      <c r="CU33" s="551" t="s">
        <v>662</v>
      </c>
      <c r="CV33" s="552" t="str">
        <f>IF('届出算出 (6コース)  (2)'!I33="","0",DA32/CT33)</f>
        <v>0</v>
      </c>
      <c r="CW33" s="553" t="str">
        <f>IF('届出算出 (6コース)  (2)'!I33="","0",DA33/CT33)</f>
        <v>0</v>
      </c>
      <c r="CX33" s="554">
        <f>CV33*'届出算出 (6コース)  (2)'!AK32</f>
        <v>0</v>
      </c>
      <c r="CY33" s="555">
        <f>CW33*'届出算出 (6コース)  (2)'!AK34</f>
        <v>0</v>
      </c>
      <c r="CZ33" s="556">
        <f t="shared" si="0"/>
        <v>0</v>
      </c>
      <c r="DA33" s="549">
        <f>CL54</f>
        <v>0</v>
      </c>
      <c r="DC33" s="557" t="s">
        <v>662</v>
      </c>
      <c r="DD33" s="552" t="str">
        <f>IF(('届出算出 (6コース)  (2)'!J33)="","0",('届出算出 (6コース)  (2)'!AK32+'届出算出 (6コース)  (2)'!AK34)*'届出算出 (6コース)  (2)'!J33*1000)</f>
        <v>0</v>
      </c>
      <c r="DE33" s="552">
        <f>COUNTA('届出算出 (6コース)  (2)'!I33)*('届出算出 (6コース)  (2)'!AK32+'届出算出 (6コース)  (2)'!AK34)</f>
        <v>0</v>
      </c>
      <c r="DF33" s="552">
        <f>COUNTA('届出算出 (6コース)  (2)'!K33)*('届出算出 (6コース)  (2)'!AK32+'届出算出 (6コース)  (2)'!AK34)</f>
        <v>0</v>
      </c>
      <c r="DG33" s="552">
        <f>COUNTA('届出算出 (6コース)  (2)'!L33)*('届出算出 (6コース)  (2)'!AK32+'届出算出 (6コース)  (2)'!AK34)</f>
        <v>0</v>
      </c>
      <c r="DH33" s="464"/>
      <c r="DI33" s="464"/>
      <c r="DK33" s="476"/>
      <c r="DL33" s="250"/>
      <c r="DM33" s="379"/>
      <c r="DN33" s="251">
        <v>19</v>
      </c>
      <c r="DO33" s="476" t="s">
        <v>359</v>
      </c>
      <c r="DP33" s="476" t="s">
        <v>364</v>
      </c>
      <c r="DQ33" s="347">
        <v>700</v>
      </c>
      <c r="DU33" s="251"/>
      <c r="DV33" s="251"/>
      <c r="DW33" s="347">
        <v>350</v>
      </c>
      <c r="DZ33" s="251">
        <v>19</v>
      </c>
      <c r="EA33" s="476" t="s">
        <v>359</v>
      </c>
      <c r="EB33" s="476" t="s">
        <v>364</v>
      </c>
      <c r="EC33" s="587">
        <v>700</v>
      </c>
    </row>
    <row r="34" spans="2:133" ht="16.5" customHeight="1" thickBot="1">
      <c r="B34" s="931"/>
      <c r="C34" s="935"/>
      <c r="D34" s="938"/>
      <c r="E34" s="943"/>
      <c r="F34" s="944"/>
      <c r="G34" s="862" t="s">
        <v>121</v>
      </c>
      <c r="H34" s="863"/>
      <c r="I34" s="541"/>
      <c r="J34" s="542"/>
      <c r="K34" s="543"/>
      <c r="L34" s="560"/>
      <c r="M34" s="949"/>
      <c r="N34" s="878" t="str">
        <f>IF(N32="","",VLOOKUP(N32,'届出算出 (6コース)  (2)'!$DN:$DQ,4,FALSE))</f>
        <v/>
      </c>
      <c r="O34" s="879"/>
      <c r="P34" s="879"/>
      <c r="Q34" s="880"/>
      <c r="R34" s="878" t="str">
        <f>IF(R32="","",VLOOKUP(R32,'届出算出 (6コース)  (2)'!$DN:$DQ,4,FALSE))</f>
        <v/>
      </c>
      <c r="S34" s="879"/>
      <c r="T34" s="879"/>
      <c r="U34" s="880"/>
      <c r="V34" s="881" t="str">
        <f>IF(V32="","",VLOOKUP(V32,'届出算出 (6コース)  (2)'!$DN:$DQ,4,FALSE))</f>
        <v/>
      </c>
      <c r="W34" s="879"/>
      <c r="X34" s="879"/>
      <c r="Y34" s="880"/>
      <c r="Z34" s="878" t="str">
        <f>IF(Z32="","",VLOOKUP(Z32,'届出算出 (6コース)  (2)'!$DN:$DQ,4,FALSE))</f>
        <v/>
      </c>
      <c r="AA34" s="879"/>
      <c r="AB34" s="879"/>
      <c r="AC34" s="880"/>
      <c r="AD34" s="878" t="str">
        <f>IF(AD32="","",VLOOKUP(AD32,'届出算出 (6コース)  (2)'!$DN:$DQ,4,FALSE))</f>
        <v/>
      </c>
      <c r="AE34" s="879"/>
      <c r="AF34" s="879"/>
      <c r="AG34" s="879"/>
      <c r="AH34" s="882" t="s">
        <v>669</v>
      </c>
      <c r="AI34" s="884">
        <f>CR33+DA33</f>
        <v>0</v>
      </c>
      <c r="AJ34" s="885"/>
      <c r="AK34" s="886"/>
      <c r="AL34" s="887"/>
      <c r="AM34" s="898">
        <f>(AI34*AK34)</f>
        <v>0</v>
      </c>
      <c r="AN34" s="898"/>
      <c r="AO34" s="899"/>
      <c r="AP34" s="902"/>
      <c r="AQ34" s="903"/>
      <c r="AR34" s="913"/>
      <c r="AS34" s="914"/>
      <c r="AT34" s="914"/>
      <c r="AU34" s="914"/>
      <c r="AV34" s="917"/>
      <c r="AW34" s="919"/>
      <c r="AX34" s="920"/>
      <c r="CB34" s="379"/>
      <c r="CC34" s="476"/>
      <c r="CD34" s="379"/>
      <c r="CE34" s="379"/>
      <c r="CF34" s="379"/>
      <c r="CG34" s="561" t="s">
        <v>670</v>
      </c>
      <c r="CH34" s="562" t="e">
        <f>VLOOKUP('届出算出 (6コース)  (2)'!N35,$DR:$DV,5,FALSE)</f>
        <v>#N/A</v>
      </c>
      <c r="CI34" s="562" t="e">
        <f>VLOOKUP('届出算出 (6コース)  (2)'!R35,$DR:$DV,5,FALSE)</f>
        <v>#N/A</v>
      </c>
      <c r="CJ34" s="562" t="e">
        <f>VLOOKUP('届出算出 (6コース)  (2)'!V35,$DR:$DV,5,FALSE)</f>
        <v>#N/A</v>
      </c>
      <c r="CK34" s="562" t="e">
        <f>VLOOKUP('届出算出 (6コース)  (2)'!Z35,$DR:$DV,5,FALSE)</f>
        <v>#N/A</v>
      </c>
      <c r="CL34" s="562" t="e">
        <f>VLOOKUP('届出算出 (6コース)  (2)'!AD35,$DR:$DV,5,FALSE)</f>
        <v>#N/A</v>
      </c>
      <c r="CN34" s="545"/>
      <c r="CO34" s="546" t="s">
        <v>121</v>
      </c>
      <c r="CP34" s="547">
        <f>SUMIF(CH34:CL34,"五島市",CH35:CL35)*'届出算出 (6コース)  (2)'!AK32</f>
        <v>0</v>
      </c>
      <c r="CQ34" s="548">
        <f>SUMIF(CH34:CL34,"五島市",CH36:CL36)*'届出算出 (6コース)  (2)'!AK34</f>
        <v>0</v>
      </c>
      <c r="CR34" s="567"/>
      <c r="CS34" s="550"/>
      <c r="CT34" s="877"/>
      <c r="CU34" s="551" t="s">
        <v>121</v>
      </c>
      <c r="CV34" s="552" t="str">
        <f>IF('届出算出 (6コース)  (2)'!I34="","0",DA32/CT33)</f>
        <v>0</v>
      </c>
      <c r="CW34" s="553" t="str">
        <f>IF('届出算出 (6コース)  (2)'!I34="","0",DA33/CT33)</f>
        <v>0</v>
      </c>
      <c r="CX34" s="554">
        <f>CV34*'届出算出 (6コース)  (2)'!AK32</f>
        <v>0</v>
      </c>
      <c r="CY34" s="555">
        <f>CW34*'届出算出 (6コース)  (2)'!AK34</f>
        <v>0</v>
      </c>
      <c r="CZ34" s="556">
        <f t="shared" si="0"/>
        <v>0</v>
      </c>
      <c r="DA34" s="563"/>
      <c r="DC34" s="557" t="s">
        <v>121</v>
      </c>
      <c r="DD34" s="552" t="str">
        <f>IF(('届出算出 (6コース)  (2)'!J34)="","0",('届出算出 (6コース)  (2)'!AK32+'届出算出 (6コース)  (2)'!AK34)*'届出算出 (6コース)  (2)'!J34*1000)</f>
        <v>0</v>
      </c>
      <c r="DE34" s="552">
        <f>COUNTA('届出算出 (6コース)  (2)'!I34)*('届出算出 (6コース)  (2)'!AK32+'届出算出 (6コース)  (2)'!AK34)</f>
        <v>0</v>
      </c>
      <c r="DF34" s="552">
        <f>COUNTA('届出算出 (6コース)  (2)'!K34)*('届出算出 (6コース)  (2)'!AK32+'届出算出 (6コース)  (2)'!AK34)</f>
        <v>0</v>
      </c>
      <c r="DG34" s="552">
        <f>COUNTA('届出算出 (6コース)  (2)'!L34)*('届出算出 (6コース)  (2)'!AK32+'届出算出 (6コース)  (2)'!AK34)</f>
        <v>0</v>
      </c>
      <c r="DH34" s="464"/>
      <c r="DI34" s="464"/>
      <c r="DK34" s="476"/>
      <c r="DL34" s="250"/>
      <c r="DM34" s="379"/>
      <c r="DN34" s="251">
        <v>20</v>
      </c>
      <c r="DO34" s="476" t="s">
        <v>360</v>
      </c>
      <c r="DP34" s="476" t="s">
        <v>364</v>
      </c>
      <c r="DQ34" s="347">
        <v>1400</v>
      </c>
      <c r="DU34" s="251"/>
      <c r="DV34" s="251"/>
      <c r="DW34" s="347">
        <v>700</v>
      </c>
      <c r="DZ34" s="251">
        <v>20</v>
      </c>
      <c r="EA34" s="476" t="s">
        <v>360</v>
      </c>
      <c r="EB34" s="476" t="s">
        <v>364</v>
      </c>
      <c r="EC34" s="587">
        <v>1400</v>
      </c>
    </row>
    <row r="35" spans="2:133" ht="16.5" customHeight="1" thickBot="1">
      <c r="B35" s="931"/>
      <c r="C35" s="864" t="s">
        <v>713</v>
      </c>
      <c r="D35" s="865"/>
      <c r="E35" s="866" t="s">
        <v>713</v>
      </c>
      <c r="F35" s="867"/>
      <c r="G35" s="862" t="s">
        <v>677</v>
      </c>
      <c r="H35" s="863"/>
      <c r="I35" s="541"/>
      <c r="J35" s="542"/>
      <c r="K35" s="543"/>
      <c r="L35" s="560"/>
      <c r="M35" s="868" t="s">
        <v>678</v>
      </c>
      <c r="N35" s="564"/>
      <c r="O35" s="849" t="str">
        <f>IF(N35="","",VLOOKUP(N35,'届出算出 (6コース)  (2)'!$DR:$DU,3,FALSE))</f>
        <v/>
      </c>
      <c r="P35" s="850"/>
      <c r="Q35" s="851"/>
      <c r="R35" s="564"/>
      <c r="S35" s="849" t="str">
        <f>IF(R35="","",VLOOKUP(R35,'届出算出 (6コース)  (2)'!$DR:$DU,3,FALSE))</f>
        <v/>
      </c>
      <c r="T35" s="850"/>
      <c r="U35" s="851"/>
      <c r="V35" s="565"/>
      <c r="W35" s="849" t="str">
        <f>IF(V35="","",VLOOKUP(V35,'届出算出 (6コース)  (2)'!$DR:$DU,3,FALSE))</f>
        <v/>
      </c>
      <c r="X35" s="850"/>
      <c r="Y35" s="851"/>
      <c r="Z35" s="564"/>
      <c r="AA35" s="849" t="str">
        <f>IF(Z35="","",VLOOKUP(Z35,'届出算出 (6コース)  (2)'!$DR:$DU,3,FALSE))</f>
        <v/>
      </c>
      <c r="AB35" s="850"/>
      <c r="AC35" s="851"/>
      <c r="AD35" s="564"/>
      <c r="AE35" s="849" t="str">
        <f>IF(AD35="","",VLOOKUP(AD35,'届出算出 (6コース)  (2)'!$DR:$DU,3,FALSE))</f>
        <v/>
      </c>
      <c r="AF35" s="850"/>
      <c r="AG35" s="850"/>
      <c r="AH35" s="883"/>
      <c r="AI35" s="840"/>
      <c r="AJ35" s="825"/>
      <c r="AK35" s="888"/>
      <c r="AL35" s="889"/>
      <c r="AM35" s="921"/>
      <c r="AN35" s="921"/>
      <c r="AO35" s="922"/>
      <c r="AP35" s="902"/>
      <c r="AQ35" s="903"/>
      <c r="AR35" s="913"/>
      <c r="AS35" s="914"/>
      <c r="AT35" s="914"/>
      <c r="AU35" s="914"/>
      <c r="AV35" s="917"/>
      <c r="AW35" s="852" t="s">
        <v>714</v>
      </c>
      <c r="AX35" s="853"/>
      <c r="CB35" s="379"/>
      <c r="CC35" s="476"/>
      <c r="CD35" s="379"/>
      <c r="CE35" s="379"/>
      <c r="CF35" s="379"/>
      <c r="CG35" s="561" t="s">
        <v>679</v>
      </c>
      <c r="CH35" s="566" t="e">
        <f>VLOOKUP('届出算出 (6コース)  (2)'!N35,$DR:$DV,4,FALSE)</f>
        <v>#N/A</v>
      </c>
      <c r="CI35" s="566" t="e">
        <f>VLOOKUP('届出算出 (6コース)  (2)'!R35,$DR:$DV,4,FALSE)</f>
        <v>#N/A</v>
      </c>
      <c r="CJ35" s="566" t="e">
        <f>VLOOKUP('届出算出 (6コース)  (2)'!V35,$DR:$DV,4,FALSE)</f>
        <v>#N/A</v>
      </c>
      <c r="CK35" s="566" t="e">
        <f>VLOOKUP('届出算出 (6コース)  (2)'!Z35,$DR:$DV,4,FALSE)</f>
        <v>#N/A</v>
      </c>
      <c r="CL35" s="566" t="e">
        <f>VLOOKUP('届出算出 (6コース)  (2)'!AD35,$DR:$DV,4,FALSE)</f>
        <v>#N/A</v>
      </c>
      <c r="CN35" s="545"/>
      <c r="CO35" s="546" t="s">
        <v>677</v>
      </c>
      <c r="CP35" s="547">
        <f>SUMIF(CH34:CL34,"新上五島町",CH35:CL35)*'届出算出 (6コース)  (2)'!AK32</f>
        <v>0</v>
      </c>
      <c r="CQ35" s="548">
        <f>SUMIF(CH34:CL34,"上五島",CH36:CL36)*'届出算出 (6コース)  (2)'!AK34</f>
        <v>0</v>
      </c>
      <c r="CR35" s="567"/>
      <c r="CS35" s="550"/>
      <c r="CT35" s="568"/>
      <c r="CU35" s="551" t="s">
        <v>677</v>
      </c>
      <c r="CV35" s="552" t="str">
        <f>IF('届出算出 (6コース)  (2)'!I35="","0",DA32/CT33)</f>
        <v>0</v>
      </c>
      <c r="CW35" s="553" t="str">
        <f>IF('届出算出 (6コース)  (2)'!I35="","0",DA33/CT33)</f>
        <v>0</v>
      </c>
      <c r="CX35" s="554">
        <f>CV35*'届出算出 (6コース)  (2)'!AK32</f>
        <v>0</v>
      </c>
      <c r="CY35" s="555">
        <f>CW35*'届出算出 (6コース)  (2)'!AK34</f>
        <v>0</v>
      </c>
      <c r="CZ35" s="556">
        <f t="shared" si="0"/>
        <v>0</v>
      </c>
      <c r="DA35" s="563"/>
      <c r="DB35" s="569"/>
      <c r="DC35" s="557" t="s">
        <v>677</v>
      </c>
      <c r="DD35" s="552" t="str">
        <f>IF(('届出算出 (6コース)  (2)'!J35)="","0",('届出算出 (6コース)  (2)'!AK32+'届出算出 (6コース)  (2)'!AK34)*'届出算出 (6コース)  (2)'!J35*1000)</f>
        <v>0</v>
      </c>
      <c r="DE35" s="552">
        <f>COUNTA('届出算出 (6コース)  (2)'!I35)*('届出算出 (6コース)  (2)'!AK32+'届出算出 (6コース)  (2)'!AK34)</f>
        <v>0</v>
      </c>
      <c r="DF35" s="552">
        <f>COUNTA('届出算出 (6コース)  (2)'!K35)*('届出算出 (6コース)  (2)'!AK32+'届出算出 (6コース)  (2)'!AK34)</f>
        <v>0</v>
      </c>
      <c r="DG35" s="552">
        <f>COUNTA('届出算出 (6コース)  (2)'!L35)*('届出算出 (6コース)  (2)'!AK32+'届出算出 (6コース)  (2)'!AK34)</f>
        <v>0</v>
      </c>
      <c r="DH35" s="464"/>
      <c r="DI35" s="464"/>
      <c r="DK35" s="476"/>
      <c r="DL35" s="250"/>
      <c r="DM35" s="379"/>
      <c r="DN35" s="251">
        <v>21</v>
      </c>
      <c r="DO35" s="476" t="s">
        <v>358</v>
      </c>
      <c r="DP35" s="476" t="s">
        <v>364</v>
      </c>
      <c r="DQ35" s="347">
        <v>300</v>
      </c>
      <c r="DU35" s="251"/>
      <c r="DV35" s="251"/>
      <c r="DW35" s="347">
        <v>150</v>
      </c>
      <c r="DZ35" s="251">
        <v>21</v>
      </c>
      <c r="EA35" s="476" t="s">
        <v>358</v>
      </c>
      <c r="EB35" s="476" t="s">
        <v>364</v>
      </c>
      <c r="EC35" s="587">
        <v>300</v>
      </c>
    </row>
    <row r="36" spans="2:133" ht="16.5" customHeight="1">
      <c r="B36" s="931"/>
      <c r="C36" s="854"/>
      <c r="D36" s="855"/>
      <c r="E36" s="858"/>
      <c r="F36" s="859"/>
      <c r="G36" s="862" t="s">
        <v>123</v>
      </c>
      <c r="H36" s="863"/>
      <c r="I36" s="541"/>
      <c r="J36" s="542"/>
      <c r="K36" s="570"/>
      <c r="L36" s="560"/>
      <c r="M36" s="869"/>
      <c r="N36" s="830" t="str">
        <f>IF(N35="","",VLOOKUP(N35,'届出算出 (6コース)  (2)'!$DR:$DU,2,FALSE))</f>
        <v/>
      </c>
      <c r="O36" s="831"/>
      <c r="P36" s="831"/>
      <c r="Q36" s="832"/>
      <c r="R36" s="830" t="str">
        <f>IF(R35="","",VLOOKUP(R35,'届出算出 (6コース)  (2)'!$DR:$DU,2,FALSE))</f>
        <v/>
      </c>
      <c r="S36" s="831"/>
      <c r="T36" s="831"/>
      <c r="U36" s="832"/>
      <c r="V36" s="830" t="str">
        <f>IF(V35="","",VLOOKUP(V35,'届出算出 (6コース)  (2)'!$DR:$DU,2,FALSE))</f>
        <v/>
      </c>
      <c r="W36" s="831"/>
      <c r="X36" s="831"/>
      <c r="Y36" s="832"/>
      <c r="Z36" s="830" t="str">
        <f>IF(Z35="","",VLOOKUP(Z35,'届出算出 (6コース)  (2)'!$DR:$DU,2,FALSE))</f>
        <v/>
      </c>
      <c r="AA36" s="831"/>
      <c r="AB36" s="831"/>
      <c r="AC36" s="832"/>
      <c r="AD36" s="830" t="str">
        <f>IF(AD35="","",VLOOKUP(AD35,'届出算出 (6コース)  (2)'!$DR:$DU,2,FALSE))</f>
        <v/>
      </c>
      <c r="AE36" s="831"/>
      <c r="AF36" s="831"/>
      <c r="AG36" s="832"/>
      <c r="AH36" s="833" t="s">
        <v>214</v>
      </c>
      <c r="AI36" s="834"/>
      <c r="AJ36" s="835"/>
      <c r="AK36" s="839">
        <f>AK32+AK34</f>
        <v>0</v>
      </c>
      <c r="AL36" s="823"/>
      <c r="AM36" s="826">
        <f>AM32+AM34</f>
        <v>0</v>
      </c>
      <c r="AN36" s="826"/>
      <c r="AO36" s="827"/>
      <c r="AP36" s="902"/>
      <c r="AQ36" s="903"/>
      <c r="AR36" s="913"/>
      <c r="AS36" s="914"/>
      <c r="AT36" s="914"/>
      <c r="AU36" s="914"/>
      <c r="AV36" s="917"/>
      <c r="AW36" s="845"/>
      <c r="AX36" s="846"/>
      <c r="CB36" s="379"/>
      <c r="CC36" s="476"/>
      <c r="CD36" s="379"/>
      <c r="CE36" s="379"/>
      <c r="CF36" s="379"/>
      <c r="CG36" s="561" t="s">
        <v>684</v>
      </c>
      <c r="CH36" s="566" t="e">
        <f>CH35</f>
        <v>#N/A</v>
      </c>
      <c r="CI36" s="566" t="e">
        <f>CI35</f>
        <v>#N/A</v>
      </c>
      <c r="CJ36" s="566" t="e">
        <f>CJ35</f>
        <v>#N/A</v>
      </c>
      <c r="CK36" s="566" t="e">
        <f>CK35</f>
        <v>#N/A</v>
      </c>
      <c r="CL36" s="566" t="e">
        <f>CL35</f>
        <v>#N/A</v>
      </c>
      <c r="CN36" s="545"/>
      <c r="CO36" s="546" t="s">
        <v>123</v>
      </c>
      <c r="CP36" s="547">
        <f>SUMIF(CH34:CL34,"小値賀町",CH35:CL35)*'届出算出 (6コース)  (2)'!AK32</f>
        <v>0</v>
      </c>
      <c r="CQ36" s="548">
        <f>SUMIF(CH34:CL34,"小値賀",CH36:CL36)*'届出算出 (6コース)  (2)'!AK34</f>
        <v>0</v>
      </c>
      <c r="CR36" s="567"/>
      <c r="CS36" s="550"/>
      <c r="CT36" s="568"/>
      <c r="CU36" s="551" t="s">
        <v>123</v>
      </c>
      <c r="CV36" s="552" t="str">
        <f>IF('届出算出 (6コース)  (2)'!I36="","0",DA32/CT33)</f>
        <v>0</v>
      </c>
      <c r="CW36" s="553" t="str">
        <f>IF('届出算出 (6コース)  (2)'!I36="","0",DA33/CT33)</f>
        <v>0</v>
      </c>
      <c r="CX36" s="554">
        <f>CV36*'届出算出 (6コース)  (2)'!AK32</f>
        <v>0</v>
      </c>
      <c r="CY36" s="555">
        <f>CW36*'届出算出 (6コース)  (2)'!AK34</f>
        <v>0</v>
      </c>
      <c r="CZ36" s="556">
        <f t="shared" si="0"/>
        <v>0</v>
      </c>
      <c r="DA36" s="563"/>
      <c r="DB36" s="569"/>
      <c r="DC36" s="557" t="s">
        <v>123</v>
      </c>
      <c r="DD36" s="552" t="str">
        <f>IF(('届出算出 (6コース)  (2)'!J36)="","0",('届出算出 (6コース)  (2)'!AK32+'届出算出 (6コース)  (2)'!AK34)*'届出算出 (6コース)  (2)'!J36*1000)</f>
        <v>0</v>
      </c>
      <c r="DE36" s="552">
        <f>COUNTA('届出算出 (6コース)  (2)'!I36)*('届出算出 (6コース)  (2)'!AK32+'届出算出 (6コース)  (2)'!AK34)</f>
        <v>0</v>
      </c>
      <c r="DF36" s="552">
        <f>COUNTA('届出算出 (6コース)  (2)'!K36)*('届出算出 (6コース)  (2)'!AK32+'届出算出 (6コース)  (2)'!AK34)</f>
        <v>0</v>
      </c>
      <c r="DG36" s="552">
        <f>COUNTA('届出算出 (6コース)  (2)'!L36)*('届出算出 (6コース)  (2)'!AK32+'届出算出 (6コース)  (2)'!AK34)</f>
        <v>0</v>
      </c>
      <c r="DH36" s="464"/>
      <c r="DI36" s="464"/>
      <c r="DK36" s="476"/>
      <c r="DL36" s="250"/>
      <c r="DM36" s="379"/>
      <c r="DN36" s="251">
        <v>22</v>
      </c>
      <c r="DO36" s="476" t="s">
        <v>363</v>
      </c>
      <c r="DP36" s="476" t="s">
        <v>364</v>
      </c>
      <c r="DQ36" s="347">
        <v>2600</v>
      </c>
      <c r="DU36" s="251"/>
      <c r="DV36" s="251"/>
      <c r="DW36" s="347">
        <v>1300</v>
      </c>
      <c r="DZ36" s="251">
        <v>22</v>
      </c>
      <c r="EA36" s="476" t="s">
        <v>363</v>
      </c>
      <c r="EB36" s="476" t="s">
        <v>364</v>
      </c>
      <c r="EC36" s="587">
        <v>2600</v>
      </c>
    </row>
    <row r="37" spans="2:133" ht="16.5" customHeight="1" thickBot="1">
      <c r="B37" s="951"/>
      <c r="C37" s="856"/>
      <c r="D37" s="857"/>
      <c r="E37" s="860"/>
      <c r="F37" s="861"/>
      <c r="G37" s="871" t="s">
        <v>124</v>
      </c>
      <c r="H37" s="872"/>
      <c r="I37" s="571"/>
      <c r="J37" s="542"/>
      <c r="K37" s="573"/>
      <c r="L37" s="574"/>
      <c r="M37" s="870"/>
      <c r="N37" s="873" t="str">
        <f>IF(N35="","",VLOOKUP(N35,'届出算出 (6コース)  (2)'!$DR:$DU,4,FALSE))</f>
        <v/>
      </c>
      <c r="O37" s="874"/>
      <c r="P37" s="874"/>
      <c r="Q37" s="875"/>
      <c r="R37" s="873" t="str">
        <f>IF(R35="","",VLOOKUP(R35,'届出算出 (6コース)  (2)'!$DR:$DU,4,FALSE))</f>
        <v/>
      </c>
      <c r="S37" s="874"/>
      <c r="T37" s="874"/>
      <c r="U37" s="875"/>
      <c r="V37" s="873" t="str">
        <f>IF(V35="","",VLOOKUP(V35,'届出算出 (6コース)  (2)'!$DR:$DU,4,FALSE))</f>
        <v/>
      </c>
      <c r="W37" s="874"/>
      <c r="X37" s="874"/>
      <c r="Y37" s="875"/>
      <c r="Z37" s="873" t="str">
        <f>IF(Z35="","",VLOOKUP(Z35,'届出算出 (6コース)  (2)'!$DR:$DU,4,FALSE))</f>
        <v/>
      </c>
      <c r="AA37" s="874"/>
      <c r="AB37" s="874"/>
      <c r="AC37" s="875"/>
      <c r="AD37" s="873" t="str">
        <f>IF(AD35="","",VLOOKUP(AD35,'届出算出 (6コース)  (2)'!$DR:$DU,4,FALSE))</f>
        <v/>
      </c>
      <c r="AE37" s="874"/>
      <c r="AF37" s="874"/>
      <c r="AG37" s="875"/>
      <c r="AH37" s="836"/>
      <c r="AI37" s="837"/>
      <c r="AJ37" s="838"/>
      <c r="AK37" s="840"/>
      <c r="AL37" s="825"/>
      <c r="AM37" s="828"/>
      <c r="AN37" s="828"/>
      <c r="AO37" s="829"/>
      <c r="AP37" s="904"/>
      <c r="AQ37" s="905"/>
      <c r="AR37" s="915"/>
      <c r="AS37" s="916"/>
      <c r="AT37" s="916"/>
      <c r="AU37" s="916"/>
      <c r="AV37" s="918"/>
      <c r="AW37" s="847"/>
      <c r="AX37" s="848"/>
      <c r="CB37" s="379"/>
      <c r="CC37" s="476"/>
      <c r="CD37" s="379"/>
      <c r="CE37" s="379"/>
      <c r="CF37" s="379"/>
      <c r="CN37" s="575"/>
      <c r="CO37" s="576" t="s">
        <v>124</v>
      </c>
      <c r="CP37" s="577">
        <f>SUMIF(CH34:CL34,"宇久町",CH35:CL35)*'届出算出 (6コース)  (2)'!AK32</f>
        <v>0</v>
      </c>
      <c r="CQ37" s="578">
        <f>SUMIF(CH34:CL34,"宇久",CH36:CL36)*'届出算出 (6コース)  (2)'!AK34</f>
        <v>0</v>
      </c>
      <c r="CR37" s="567"/>
      <c r="CS37" s="550"/>
      <c r="CT37" s="579"/>
      <c r="CU37" s="580" t="s">
        <v>124</v>
      </c>
      <c r="CV37" s="581" t="str">
        <f>IF('届出算出 (6コース)  (2)'!I37="","0",DA32/CT33)</f>
        <v>0</v>
      </c>
      <c r="CW37" s="582" t="str">
        <f>IF('届出算出 (6コース)  (2)'!I37="","0",DA33/CT33)</f>
        <v>0</v>
      </c>
      <c r="CX37" s="583">
        <f>CV37*'届出算出 (6コース)  (2)'!AK32</f>
        <v>0</v>
      </c>
      <c r="CY37" s="584">
        <f>CW37*'届出算出 (6コース)  (2)'!AK34</f>
        <v>0</v>
      </c>
      <c r="CZ37" s="585">
        <f t="shared" si="0"/>
        <v>0</v>
      </c>
      <c r="DA37" s="563"/>
      <c r="DC37" s="586" t="s">
        <v>124</v>
      </c>
      <c r="DD37" s="581" t="str">
        <f>IF(('届出算出 (6コース)  (2)'!J37)="","0",('届出算出 (6コース)  (2)'!AK32+'届出算出 (6コース)  (2)'!AK34)*'届出算出 (6コース)  (2)'!J37*1000)</f>
        <v>0</v>
      </c>
      <c r="DE37" s="581">
        <f>COUNTA('届出算出 (6コース)  (2)'!I37)*('届出算出 (6コース)  (2)'!AK32+'届出算出 (6コース)  (2)'!AK34)</f>
        <v>0</v>
      </c>
      <c r="DF37" s="581">
        <f>COUNTA('届出算出 (6コース)  (2)'!K37)*('届出算出 (6コース)  (2)'!AK32+'届出算出 (6コース)  (2)'!AK34)</f>
        <v>0</v>
      </c>
      <c r="DG37" s="581">
        <f>COUNTA('届出算出 (6コース)  (2)'!L37)*('届出算出 (6コース)  (2)'!AK32+'届出算出 (6コース)  (2)'!AK34)</f>
        <v>0</v>
      </c>
      <c r="DH37" s="464"/>
      <c r="DI37" s="464"/>
      <c r="DK37" s="476"/>
      <c r="DL37" s="250"/>
      <c r="DM37" s="379"/>
      <c r="DN37" s="251">
        <v>23</v>
      </c>
      <c r="DO37" s="476" t="s">
        <v>367</v>
      </c>
      <c r="DP37" s="476" t="s">
        <v>348</v>
      </c>
      <c r="DQ37" s="347">
        <v>1100</v>
      </c>
      <c r="DU37" s="588"/>
      <c r="DV37" s="588"/>
      <c r="DW37" s="347">
        <v>550</v>
      </c>
      <c r="DZ37" s="251">
        <v>23</v>
      </c>
      <c r="EA37" s="476" t="s">
        <v>367</v>
      </c>
      <c r="EB37" s="476" t="s">
        <v>348</v>
      </c>
      <c r="EC37" s="587">
        <v>1100</v>
      </c>
    </row>
    <row r="38" spans="2:133" ht="16.5" customHeight="1" thickTop="1" thickBot="1">
      <c r="B38" s="950">
        <v>5</v>
      </c>
      <c r="C38" s="933"/>
      <c r="D38" s="936"/>
      <c r="E38" s="939"/>
      <c r="F38" s="940"/>
      <c r="G38" s="945" t="s">
        <v>657</v>
      </c>
      <c r="H38" s="946"/>
      <c r="I38" s="521"/>
      <c r="J38" s="522"/>
      <c r="K38" s="523"/>
      <c r="L38" s="524"/>
      <c r="M38" s="947" t="s">
        <v>658</v>
      </c>
      <c r="N38" s="525"/>
      <c r="O38" s="923" t="str">
        <f>IF(N38="","",VLOOKUP(N38,'届出算出 (6コース)  (2)'!$DN:$DQ,3,FALSE))</f>
        <v/>
      </c>
      <c r="P38" s="924"/>
      <c r="Q38" s="925"/>
      <c r="R38" s="525"/>
      <c r="S38" s="923" t="str">
        <f>IF(R38="","",VLOOKUP(R38,'届出算出 (6コース)  (2)'!$DN:$DQ,3,FALSE))</f>
        <v/>
      </c>
      <c r="T38" s="924"/>
      <c r="U38" s="925"/>
      <c r="V38" s="525"/>
      <c r="W38" s="923" t="str">
        <f>IF(V38="","",VLOOKUP(V38,'届出算出 (6コース)  (2)'!$DN:$DQ,3,FALSE))</f>
        <v/>
      </c>
      <c r="X38" s="924"/>
      <c r="Y38" s="925"/>
      <c r="Z38" s="525"/>
      <c r="AA38" s="923" t="str">
        <f>IF(Z38="","",VLOOKUP(Z38,'届出算出 (6コース)  (2)'!$DN:$DQ,3,FALSE))</f>
        <v/>
      </c>
      <c r="AB38" s="924"/>
      <c r="AC38" s="925"/>
      <c r="AD38" s="525"/>
      <c r="AE38" s="923" t="str">
        <f>IF(AD38="","",VLOOKUP(AD38,'届出算出 (6コース)  (2)'!$DN:$DQ,3,FALSE))</f>
        <v/>
      </c>
      <c r="AF38" s="924"/>
      <c r="AG38" s="924"/>
      <c r="AH38" s="926" t="s">
        <v>340</v>
      </c>
      <c r="AI38" s="839">
        <f>DA38+CR38</f>
        <v>0</v>
      </c>
      <c r="AJ38" s="823"/>
      <c r="AK38" s="893"/>
      <c r="AL38" s="894"/>
      <c r="AM38" s="826">
        <f>(AI38*AK38)</f>
        <v>0</v>
      </c>
      <c r="AN38" s="826"/>
      <c r="AO38" s="897"/>
      <c r="AP38" s="900">
        <f>SUM('届出算出 (6コース)  (2)'!J38:J43)*AK42</f>
        <v>0</v>
      </c>
      <c r="AQ38" s="901"/>
      <c r="AR38" s="906"/>
      <c r="AS38" s="907"/>
      <c r="AT38" s="907"/>
      <c r="AU38" s="907"/>
      <c r="AV38" s="908"/>
      <c r="AW38" s="909" t="s">
        <v>712</v>
      </c>
      <c r="AX38" s="910"/>
      <c r="CB38" s="379"/>
      <c r="CC38" s="476"/>
      <c r="CD38" s="379"/>
      <c r="CE38" s="379"/>
      <c r="CF38" s="379"/>
      <c r="CN38" s="527">
        <v>5</v>
      </c>
      <c r="CO38" s="528" t="s">
        <v>660</v>
      </c>
      <c r="CP38" s="529">
        <f>SUMIF(CH40:CL40,"対馬市",CH41:CL41)*'届出算出 (6コース)  (2)'!AK38</f>
        <v>0</v>
      </c>
      <c r="CQ38" s="530">
        <f>SUMIF(CH40:CL40,"対馬市",CH42:CL42)*'届出算出 (6コース)  (2)'!AK40</f>
        <v>0</v>
      </c>
      <c r="CR38" s="531">
        <f>SUM('届出算出 (6コース)  (2)'!N43:AG43)</f>
        <v>0</v>
      </c>
      <c r="CS38" s="550"/>
      <c r="CT38" s="532" t="s">
        <v>603</v>
      </c>
      <c r="CU38" s="533" t="s">
        <v>660</v>
      </c>
      <c r="CV38" s="534" t="str">
        <f>IF('届出算出 (6コース)  (2)'!I38="","0",DA38/CT39)</f>
        <v>0</v>
      </c>
      <c r="CW38" s="535" t="str">
        <f>IF('届出算出 (6コース)  (2)'!I38="","0",DA39/CT39)</f>
        <v>0</v>
      </c>
      <c r="CX38" s="536">
        <f>CV38*'届出算出 (6コース)  (2)'!AK38</f>
        <v>0</v>
      </c>
      <c r="CY38" s="537">
        <f>CW38*'届出算出 (6コース)  (2)'!AK40</f>
        <v>0</v>
      </c>
      <c r="CZ38" s="538">
        <f t="shared" si="0"/>
        <v>0</v>
      </c>
      <c r="DA38" s="531">
        <f>SUM('届出算出 (6コース)  (2)'!N40:AG40)</f>
        <v>0</v>
      </c>
      <c r="DC38" s="539" t="s">
        <v>660</v>
      </c>
      <c r="DD38" s="534" t="str">
        <f>IF(('届出算出 (6コース)  (2)'!J38)="","0",('届出算出 (6コース)  (2)'!AK38+'届出算出 (6コース)  (2)'!AK40)*'届出算出 (6コース)  (2)'!J38*1000)</f>
        <v>0</v>
      </c>
      <c r="DE38" s="534">
        <f>COUNTA('届出算出 (6コース)  (2)'!I38)*('届出算出 (6コース)  (2)'!AK38+'届出算出 (6コース)  (2)'!AK40)</f>
        <v>0</v>
      </c>
      <c r="DF38" s="534">
        <f>COUNTA('届出算出 (6コース)  (2)'!K38)*('届出算出 (6コース)  (2)'!AK38+'届出算出 (6コース)  (2)'!AK40)</f>
        <v>0</v>
      </c>
      <c r="DG38" s="534">
        <f>COUNTA('届出算出 (6コース)  (2)'!L38)*('届出算出 (6コース)  (2)'!AK38+'届出算出 (6コース)  (2)'!AK40)</f>
        <v>0</v>
      </c>
      <c r="DH38" s="464"/>
      <c r="DI38" s="464"/>
      <c r="DK38" s="476"/>
      <c r="DL38" s="250"/>
      <c r="DM38" s="379"/>
      <c r="DN38" s="251">
        <v>24</v>
      </c>
      <c r="DO38" s="476" t="s">
        <v>368</v>
      </c>
      <c r="DP38" s="251" t="s">
        <v>348</v>
      </c>
      <c r="DQ38" s="347">
        <v>900</v>
      </c>
      <c r="DU38" s="588"/>
      <c r="DV38" s="588"/>
      <c r="DW38" s="347">
        <v>450</v>
      </c>
      <c r="DZ38" s="251">
        <v>24</v>
      </c>
      <c r="EA38" s="476" t="s">
        <v>368</v>
      </c>
      <c r="EB38" s="251" t="s">
        <v>348</v>
      </c>
      <c r="EC38" s="587">
        <v>900</v>
      </c>
    </row>
    <row r="39" spans="2:133" ht="16.5" customHeight="1">
      <c r="B39" s="931"/>
      <c r="C39" s="934"/>
      <c r="D39" s="937"/>
      <c r="E39" s="941"/>
      <c r="F39" s="942"/>
      <c r="G39" s="862" t="s">
        <v>661</v>
      </c>
      <c r="H39" s="863"/>
      <c r="I39" s="541"/>
      <c r="J39" s="542"/>
      <c r="K39" s="543"/>
      <c r="L39" s="544"/>
      <c r="M39" s="948"/>
      <c r="N39" s="890" t="str">
        <f>IF(N38="","",VLOOKUP(N38,'届出算出 (6コース)  (2)'!$DN:$DQ,2,FALSE))</f>
        <v/>
      </c>
      <c r="O39" s="891"/>
      <c r="P39" s="891"/>
      <c r="Q39" s="892"/>
      <c r="R39" s="890" t="str">
        <f>IF(R38="","",VLOOKUP(R38,$DN:$DQ,2,FALSE))</f>
        <v/>
      </c>
      <c r="S39" s="891"/>
      <c r="T39" s="891"/>
      <c r="U39" s="892"/>
      <c r="V39" s="890" t="str">
        <f>IF(V38="","",VLOOKUP(V38,'届出算出 (6コース)  (2)'!$DN:$DQ,2,FALSE))</f>
        <v/>
      </c>
      <c r="W39" s="891"/>
      <c r="X39" s="891"/>
      <c r="Y39" s="892"/>
      <c r="Z39" s="890" t="str">
        <f>IF(Z38="","",VLOOKUP(Z38,'届出算出 (6コース)  (2)'!$DN:$DQ,2,FALSE))</f>
        <v/>
      </c>
      <c r="AA39" s="891"/>
      <c r="AB39" s="891"/>
      <c r="AC39" s="892"/>
      <c r="AD39" s="890" t="str">
        <f>IF(AD38="","",VLOOKUP(AD38,'届出算出 (6コース)  (2)'!$DN:$DQ,2,FALSE))</f>
        <v/>
      </c>
      <c r="AE39" s="891"/>
      <c r="AF39" s="891"/>
      <c r="AG39" s="891"/>
      <c r="AH39" s="927"/>
      <c r="AI39" s="928"/>
      <c r="AJ39" s="929"/>
      <c r="AK39" s="895"/>
      <c r="AL39" s="896"/>
      <c r="AM39" s="898"/>
      <c r="AN39" s="898"/>
      <c r="AO39" s="899"/>
      <c r="AP39" s="902"/>
      <c r="AQ39" s="903"/>
      <c r="AR39" s="911"/>
      <c r="AS39" s="912"/>
      <c r="AT39" s="914"/>
      <c r="AU39" s="914"/>
      <c r="AV39" s="917"/>
      <c r="AW39" s="845"/>
      <c r="AX39" s="846"/>
      <c r="CB39" s="379"/>
      <c r="CC39" s="476"/>
      <c r="CD39" s="379"/>
      <c r="CE39" s="379"/>
      <c r="CF39" s="379"/>
      <c r="CN39" s="545"/>
      <c r="CO39" s="546" t="s">
        <v>662</v>
      </c>
      <c r="CP39" s="547">
        <f>SUMIF(CH40:CL40,"壱岐市",CH41:CL41)*'届出算出 (6コース)  (2)'!AK38</f>
        <v>0</v>
      </c>
      <c r="CQ39" s="548">
        <f>SUMIF(CH40:CL40,"壱岐市",CH42:CL42)*'届出算出 (6コース)  (2)'!AK40</f>
        <v>0</v>
      </c>
      <c r="CR39" s="549">
        <f>CR38</f>
        <v>0</v>
      </c>
      <c r="CS39" s="550"/>
      <c r="CT39" s="876">
        <f>COUNTA('届出算出 (6コース)  (2)'!I38:I43)</f>
        <v>0</v>
      </c>
      <c r="CU39" s="551" t="s">
        <v>662</v>
      </c>
      <c r="CV39" s="552" t="str">
        <f>IF('届出算出 (6コース)  (2)'!I39="","0",DA38/CT39)</f>
        <v>0</v>
      </c>
      <c r="CW39" s="553" t="str">
        <f>IF('届出算出 (6コース)  (2)'!I39="","0",DA39/CT39)</f>
        <v>0</v>
      </c>
      <c r="CX39" s="554">
        <f>CV39*'届出算出 (6コース)  (2)'!AK38</f>
        <v>0</v>
      </c>
      <c r="CY39" s="555">
        <f>CW39*'届出算出 (6コース)  (2)'!AK40</f>
        <v>0</v>
      </c>
      <c r="CZ39" s="556">
        <f t="shared" si="0"/>
        <v>0</v>
      </c>
      <c r="DA39" s="549">
        <f>CL55</f>
        <v>0</v>
      </c>
      <c r="DC39" s="557" t="s">
        <v>662</v>
      </c>
      <c r="DD39" s="552" t="str">
        <f>IF(('届出算出 (6コース)  (2)'!J39)="","0",('届出算出 (6コース)  (2)'!AK38+'届出算出 (6コース)  (2)'!AK40)*'届出算出 (6コース)  (2)'!J39*1000)</f>
        <v>0</v>
      </c>
      <c r="DE39" s="552">
        <f>COUNTA('届出算出 (6コース)  (2)'!I39)*('届出算出 (6コース)  (2)'!AK38+'届出算出 (6コース)  (2)'!AK40)</f>
        <v>0</v>
      </c>
      <c r="DF39" s="552">
        <f>COUNTA('届出算出 (6コース)  (2)'!K39)*('届出算出 (6コース)  (2)'!AK38+'届出算出 (6コース)  (2)'!AK40)</f>
        <v>0</v>
      </c>
      <c r="DG39" s="552">
        <f>COUNTA('届出算出 (6コース)  (2)'!L39)*('届出算出 (6コース)  (2)'!AK38+'届出算出 (6コース)  (2)'!AK40)</f>
        <v>0</v>
      </c>
      <c r="DH39" s="464"/>
      <c r="DI39" s="464"/>
      <c r="DK39" s="476"/>
      <c r="DL39" s="250"/>
      <c r="DM39" s="379"/>
      <c r="DN39" s="251">
        <v>25</v>
      </c>
      <c r="DO39" s="476" t="s">
        <v>369</v>
      </c>
      <c r="DP39" s="251" t="s">
        <v>348</v>
      </c>
      <c r="DQ39" s="347">
        <v>800</v>
      </c>
      <c r="DU39" s="251"/>
      <c r="DV39" s="251"/>
      <c r="DW39" s="347">
        <v>450</v>
      </c>
      <c r="DZ39" s="251">
        <v>25</v>
      </c>
      <c r="EA39" s="476" t="s">
        <v>369</v>
      </c>
      <c r="EB39" s="251" t="s">
        <v>348</v>
      </c>
      <c r="EC39" s="587">
        <v>800</v>
      </c>
    </row>
    <row r="40" spans="2:133" ht="16.5" customHeight="1" thickBot="1">
      <c r="B40" s="931"/>
      <c r="C40" s="935"/>
      <c r="D40" s="938"/>
      <c r="E40" s="943"/>
      <c r="F40" s="944"/>
      <c r="G40" s="862" t="s">
        <v>121</v>
      </c>
      <c r="H40" s="863"/>
      <c r="I40" s="541"/>
      <c r="J40" s="542"/>
      <c r="K40" s="543"/>
      <c r="L40" s="560"/>
      <c r="M40" s="949"/>
      <c r="N40" s="878" t="str">
        <f>IF(N38="","",VLOOKUP(N38,'届出算出 (6コース)  (2)'!$DN:$DQ,4,FALSE))</f>
        <v/>
      </c>
      <c r="O40" s="879"/>
      <c r="P40" s="879"/>
      <c r="Q40" s="880"/>
      <c r="R40" s="878" t="str">
        <f>IF(R38="","",VLOOKUP(R38,'届出算出 (6コース)  (2)'!$DN:$DQ,4,FALSE))</f>
        <v/>
      </c>
      <c r="S40" s="879"/>
      <c r="T40" s="879"/>
      <c r="U40" s="880"/>
      <c r="V40" s="881" t="str">
        <f>IF(V38="","",VLOOKUP(V38,'届出算出 (6コース)  (2)'!$DN:$DQ,4,FALSE))</f>
        <v/>
      </c>
      <c r="W40" s="879"/>
      <c r="X40" s="879"/>
      <c r="Y40" s="880"/>
      <c r="Z40" s="878" t="str">
        <f>IF(Z38="","",VLOOKUP(Z38,'届出算出 (6コース)  (2)'!$DN:$DQ,4,FALSE))</f>
        <v/>
      </c>
      <c r="AA40" s="879"/>
      <c r="AB40" s="879"/>
      <c r="AC40" s="880"/>
      <c r="AD40" s="878" t="str">
        <f>IF(AD38="","",VLOOKUP(AD38,'届出算出 (6コース)  (2)'!$DN:$DQ,4,FALSE))</f>
        <v/>
      </c>
      <c r="AE40" s="879"/>
      <c r="AF40" s="879"/>
      <c r="AG40" s="879"/>
      <c r="AH40" s="882" t="s">
        <v>669</v>
      </c>
      <c r="AI40" s="884">
        <f>CR39+DA39</f>
        <v>0</v>
      </c>
      <c r="AJ40" s="885"/>
      <c r="AK40" s="886"/>
      <c r="AL40" s="887"/>
      <c r="AM40" s="898">
        <f>(AI40*AK40)</f>
        <v>0</v>
      </c>
      <c r="AN40" s="898"/>
      <c r="AO40" s="899"/>
      <c r="AP40" s="902"/>
      <c r="AQ40" s="903"/>
      <c r="AR40" s="913"/>
      <c r="AS40" s="914"/>
      <c r="AT40" s="914"/>
      <c r="AU40" s="914"/>
      <c r="AV40" s="917"/>
      <c r="AW40" s="919"/>
      <c r="AX40" s="920"/>
      <c r="CB40" s="379"/>
      <c r="CC40" s="476"/>
      <c r="CD40" s="379"/>
      <c r="CE40" s="379"/>
      <c r="CF40" s="379"/>
      <c r="CG40" s="561" t="s">
        <v>670</v>
      </c>
      <c r="CH40" s="562" t="e">
        <f>VLOOKUP('届出算出 (6コース)  (2)'!N41,$DR:$DV,5,FALSE)</f>
        <v>#N/A</v>
      </c>
      <c r="CI40" s="562" t="e">
        <f>VLOOKUP('届出算出 (6コース)  (2)'!R41,$DR:$DV,5,FALSE)</f>
        <v>#N/A</v>
      </c>
      <c r="CJ40" s="562" t="e">
        <f>VLOOKUP('届出算出 (6コース)  (2)'!V41,$DR:$DV,5,FALSE)</f>
        <v>#N/A</v>
      </c>
      <c r="CK40" s="562" t="e">
        <f>VLOOKUP('届出算出 (6コース)  (2)'!Z41,$DR:$DV,5,FALSE)</f>
        <v>#N/A</v>
      </c>
      <c r="CL40" s="562" t="e">
        <f>VLOOKUP('届出算出 (6コース)  (2)'!AD41,$DR:$DV,5,FALSE)</f>
        <v>#N/A</v>
      </c>
      <c r="CN40" s="545"/>
      <c r="CO40" s="546" t="s">
        <v>121</v>
      </c>
      <c r="CP40" s="547">
        <f>SUMIF(CH40:CL40,"五島市",CH41:CL41)*'届出算出 (6コース)  (2)'!AK38</f>
        <v>0</v>
      </c>
      <c r="CQ40" s="548">
        <f>SUMIF(CH40:CL40,"五島市",CH42:CL42)*'届出算出 (6コース)  (2)'!AK40</f>
        <v>0</v>
      </c>
      <c r="CR40" s="567"/>
      <c r="CS40" s="550"/>
      <c r="CT40" s="877"/>
      <c r="CU40" s="551" t="s">
        <v>121</v>
      </c>
      <c r="CV40" s="552" t="str">
        <f>IF('届出算出 (6コース)  (2)'!I40="","0",DA38/CT39)</f>
        <v>0</v>
      </c>
      <c r="CW40" s="553" t="str">
        <f>IF('届出算出 (6コース)  (2)'!I40="","0",DA39/CT39)</f>
        <v>0</v>
      </c>
      <c r="CX40" s="554">
        <f>CV40*'届出算出 (6コース)  (2)'!AK38</f>
        <v>0</v>
      </c>
      <c r="CY40" s="555">
        <f>CW40*'届出算出 (6コース)  (2)'!AK40</f>
        <v>0</v>
      </c>
      <c r="CZ40" s="556">
        <f t="shared" si="0"/>
        <v>0</v>
      </c>
      <c r="DA40" s="563"/>
      <c r="DC40" s="557" t="s">
        <v>121</v>
      </c>
      <c r="DD40" s="552" t="str">
        <f>IF(('届出算出 (6コース)  (2)'!J40)="","0",('届出算出 (6コース)  (2)'!AK38+'届出算出 (6コース)  (2)'!AK40)*'届出算出 (6コース)  (2)'!J40*1000)</f>
        <v>0</v>
      </c>
      <c r="DE40" s="552">
        <f>COUNTA('届出算出 (6コース)  (2)'!I40)*('届出算出 (6コース)  (2)'!AK38+'届出算出 (6コース)  (2)'!AK40)</f>
        <v>0</v>
      </c>
      <c r="DF40" s="552">
        <f>COUNTA('届出算出 (6コース)  (2)'!K40)*('届出算出 (6コース)  (2)'!AK38+'届出算出 (6コース)  (2)'!AK40)</f>
        <v>0</v>
      </c>
      <c r="DG40" s="552">
        <f>COUNTA('届出算出 (6コース)  (2)'!L40)*('届出算出 (6コース)  (2)'!AK38+'届出算出 (6コース)  (2)'!AK40)</f>
        <v>0</v>
      </c>
      <c r="DH40" s="464"/>
      <c r="DI40" s="464"/>
      <c r="DK40" s="476"/>
      <c r="DL40" s="250"/>
      <c r="DM40" s="379"/>
      <c r="DN40" s="251">
        <v>26</v>
      </c>
      <c r="DO40" s="476" t="s">
        <v>370</v>
      </c>
      <c r="DP40" s="251" t="s">
        <v>348</v>
      </c>
      <c r="DQ40" s="347">
        <v>400</v>
      </c>
      <c r="DU40" s="251"/>
      <c r="DV40" s="251"/>
      <c r="DW40" s="347">
        <v>200</v>
      </c>
      <c r="DZ40" s="251">
        <v>26</v>
      </c>
      <c r="EA40" s="476" t="s">
        <v>370</v>
      </c>
      <c r="EB40" s="251" t="s">
        <v>348</v>
      </c>
      <c r="EC40" s="587">
        <v>400</v>
      </c>
    </row>
    <row r="41" spans="2:133" ht="16.5" customHeight="1" thickBot="1">
      <c r="B41" s="931"/>
      <c r="C41" s="864" t="s">
        <v>713</v>
      </c>
      <c r="D41" s="865"/>
      <c r="E41" s="866" t="s">
        <v>713</v>
      </c>
      <c r="F41" s="867"/>
      <c r="G41" s="862" t="s">
        <v>677</v>
      </c>
      <c r="H41" s="863"/>
      <c r="I41" s="541"/>
      <c r="J41" s="542"/>
      <c r="K41" s="543"/>
      <c r="L41" s="560"/>
      <c r="M41" s="868" t="s">
        <v>678</v>
      </c>
      <c r="N41" s="564"/>
      <c r="O41" s="849" t="str">
        <f>IF(N41="","",VLOOKUP(N41,'届出算出 (6コース)  (2)'!$DR:$DU,3,FALSE))</f>
        <v/>
      </c>
      <c r="P41" s="850"/>
      <c r="Q41" s="851"/>
      <c r="R41" s="564"/>
      <c r="S41" s="849" t="str">
        <f>IF(R41="","",VLOOKUP(R41,'届出算出 (6コース)  (2)'!$DR:$DU,3,FALSE))</f>
        <v/>
      </c>
      <c r="T41" s="850"/>
      <c r="U41" s="851"/>
      <c r="V41" s="565"/>
      <c r="W41" s="849" t="str">
        <f>IF(V41="","",VLOOKUP(V41,'届出算出 (6コース)  (2)'!$DR:$DU,3,FALSE))</f>
        <v/>
      </c>
      <c r="X41" s="850"/>
      <c r="Y41" s="851"/>
      <c r="Z41" s="564"/>
      <c r="AA41" s="849" t="str">
        <f>IF(Z41="","",VLOOKUP(Z41,'届出算出 (6コース)  (2)'!$DR:$DU,3,FALSE))</f>
        <v/>
      </c>
      <c r="AB41" s="850"/>
      <c r="AC41" s="851"/>
      <c r="AD41" s="564"/>
      <c r="AE41" s="849" t="str">
        <f>IF(AD41="","",VLOOKUP(AD41,'届出算出 (6コース)  (2)'!$DR:$DU,3,FALSE))</f>
        <v/>
      </c>
      <c r="AF41" s="850"/>
      <c r="AG41" s="850"/>
      <c r="AH41" s="883"/>
      <c r="AI41" s="840"/>
      <c r="AJ41" s="825"/>
      <c r="AK41" s="888"/>
      <c r="AL41" s="889"/>
      <c r="AM41" s="921"/>
      <c r="AN41" s="921"/>
      <c r="AO41" s="922"/>
      <c r="AP41" s="902"/>
      <c r="AQ41" s="903"/>
      <c r="AR41" s="913"/>
      <c r="AS41" s="914"/>
      <c r="AT41" s="914"/>
      <c r="AU41" s="914"/>
      <c r="AV41" s="917"/>
      <c r="AW41" s="852" t="s">
        <v>714</v>
      </c>
      <c r="AX41" s="853"/>
      <c r="CB41" s="379"/>
      <c r="CC41" s="476"/>
      <c r="CD41" s="379"/>
      <c r="CE41" s="379"/>
      <c r="CF41" s="379"/>
      <c r="CG41" s="561" t="s">
        <v>679</v>
      </c>
      <c r="CH41" s="566" t="e">
        <f>VLOOKUP('届出算出 (6コース)  (2)'!N41,$DR:$DV,4,FALSE)</f>
        <v>#N/A</v>
      </c>
      <c r="CI41" s="566" t="e">
        <f>VLOOKUP('届出算出 (6コース)  (2)'!R41,$DR:$DV,4,FALSE)</f>
        <v>#N/A</v>
      </c>
      <c r="CJ41" s="566" t="e">
        <f>VLOOKUP('届出算出 (6コース)  (2)'!V41,$DR:$DV,4,FALSE)</f>
        <v>#N/A</v>
      </c>
      <c r="CK41" s="566" t="e">
        <f>VLOOKUP('届出算出 (6コース)  (2)'!Z41,$DR:$DV,4,FALSE)</f>
        <v>#N/A</v>
      </c>
      <c r="CL41" s="566" t="e">
        <f>VLOOKUP('届出算出 (6コース)  (2)'!AD41,$DR:$DV,4,FALSE)</f>
        <v>#N/A</v>
      </c>
      <c r="CN41" s="545"/>
      <c r="CO41" s="546" t="s">
        <v>677</v>
      </c>
      <c r="CP41" s="547">
        <f>SUMIF(CH40:CL40,"新上五島町",CH41:CL41)*'届出算出 (6コース)  (2)'!AK38</f>
        <v>0</v>
      </c>
      <c r="CQ41" s="548">
        <f>SUMIF(CH40:CL40,"上五島",CH42:CL42)*'届出算出 (6コース)  (2)'!AK40</f>
        <v>0</v>
      </c>
      <c r="CR41" s="567"/>
      <c r="CS41" s="550"/>
      <c r="CT41" s="568"/>
      <c r="CU41" s="551" t="s">
        <v>677</v>
      </c>
      <c r="CV41" s="552" t="str">
        <f>IF('届出算出 (6コース)  (2)'!I41="","0",DA38/CT39)</f>
        <v>0</v>
      </c>
      <c r="CW41" s="553" t="str">
        <f>IF('届出算出 (6コース)  (2)'!I41="","0",DA39/CT39)</f>
        <v>0</v>
      </c>
      <c r="CX41" s="554">
        <f>CV41*'届出算出 (6コース)  (2)'!AK38</f>
        <v>0</v>
      </c>
      <c r="CY41" s="555">
        <f>CW41*'届出算出 (6コース)  (2)'!AK40</f>
        <v>0</v>
      </c>
      <c r="CZ41" s="556">
        <f t="shared" si="0"/>
        <v>0</v>
      </c>
      <c r="DA41" s="563"/>
      <c r="DB41" s="569"/>
      <c r="DC41" s="557" t="s">
        <v>677</v>
      </c>
      <c r="DD41" s="552" t="str">
        <f>IF(('届出算出 (6コース)  (2)'!J41)="","0",('届出算出 (6コース)  (2)'!AK38+'届出算出 (6コース)  (2)'!AK40)*'届出算出 (6コース)  (2)'!J41*1000)</f>
        <v>0</v>
      </c>
      <c r="DE41" s="552">
        <f>COUNTA('届出算出 (6コース)  (2)'!I41)*('届出算出 (6コース)  (2)'!AK38+'届出算出 (6コース)  (2)'!AK40)</f>
        <v>0</v>
      </c>
      <c r="DF41" s="552">
        <f>COUNTA('届出算出 (6コース)  (2)'!K41)*('届出算出 (6コース)  (2)'!AK38+'届出算出 (6コース)  (2)'!AK40)</f>
        <v>0</v>
      </c>
      <c r="DG41" s="552">
        <f>COUNTA('届出算出 (6コース)  (2)'!L41)*('届出算出 (6コース)  (2)'!AK38+'届出算出 (6コース)  (2)'!AK40)</f>
        <v>0</v>
      </c>
      <c r="DH41" s="464"/>
      <c r="DI41" s="464"/>
      <c r="DK41" s="476"/>
      <c r="DL41" s="250"/>
      <c r="DM41" s="379"/>
      <c r="DN41" s="251">
        <v>27</v>
      </c>
      <c r="DO41" s="476" t="s">
        <v>371</v>
      </c>
      <c r="DP41" s="251" t="s">
        <v>348</v>
      </c>
      <c r="DQ41" s="347">
        <v>200</v>
      </c>
      <c r="DU41" s="251"/>
      <c r="DV41" s="251"/>
      <c r="DW41" s="347">
        <v>150</v>
      </c>
      <c r="DZ41" s="251">
        <v>27</v>
      </c>
      <c r="EA41" s="476" t="s">
        <v>371</v>
      </c>
      <c r="EB41" s="251" t="s">
        <v>348</v>
      </c>
      <c r="EC41" s="587">
        <v>200</v>
      </c>
    </row>
    <row r="42" spans="2:133" ht="16.5" customHeight="1">
      <c r="B42" s="931"/>
      <c r="C42" s="854"/>
      <c r="D42" s="855"/>
      <c r="E42" s="858"/>
      <c r="F42" s="859"/>
      <c r="G42" s="862" t="s">
        <v>123</v>
      </c>
      <c r="H42" s="863"/>
      <c r="I42" s="541"/>
      <c r="J42" s="542"/>
      <c r="K42" s="570"/>
      <c r="L42" s="560"/>
      <c r="M42" s="869"/>
      <c r="N42" s="830" t="str">
        <f>IF(N41="","",VLOOKUP(N41,'届出算出 (6コース)  (2)'!$DR:$DU,2,FALSE))</f>
        <v/>
      </c>
      <c r="O42" s="831"/>
      <c r="P42" s="831"/>
      <c r="Q42" s="832"/>
      <c r="R42" s="830" t="str">
        <f>IF(R41="","",VLOOKUP(R41,'届出算出 (6コース)  (2)'!$DR:$DU,2,FALSE))</f>
        <v/>
      </c>
      <c r="S42" s="831"/>
      <c r="T42" s="831"/>
      <c r="U42" s="832"/>
      <c r="V42" s="830" t="str">
        <f>IF(V41="","",VLOOKUP(V41,'届出算出 (6コース)  (2)'!$DR:$DU,2,FALSE))</f>
        <v/>
      </c>
      <c r="W42" s="831"/>
      <c r="X42" s="831"/>
      <c r="Y42" s="832"/>
      <c r="Z42" s="830" t="str">
        <f>IF(Z41="","",VLOOKUP(Z41,'届出算出 (6コース)  (2)'!$DR:$DU,2,FALSE))</f>
        <v/>
      </c>
      <c r="AA42" s="831"/>
      <c r="AB42" s="831"/>
      <c r="AC42" s="832"/>
      <c r="AD42" s="830" t="str">
        <f>IF(AD41="","",VLOOKUP(AD41,'届出算出 (6コース)  (2)'!$DR:$DU,2,FALSE))</f>
        <v/>
      </c>
      <c r="AE42" s="831"/>
      <c r="AF42" s="831"/>
      <c r="AG42" s="832"/>
      <c r="AH42" s="833" t="s">
        <v>214</v>
      </c>
      <c r="AI42" s="834"/>
      <c r="AJ42" s="835"/>
      <c r="AK42" s="839">
        <f>AK38+AK40</f>
        <v>0</v>
      </c>
      <c r="AL42" s="823"/>
      <c r="AM42" s="826">
        <f>AM38+AM40</f>
        <v>0</v>
      </c>
      <c r="AN42" s="826"/>
      <c r="AO42" s="827"/>
      <c r="AP42" s="902"/>
      <c r="AQ42" s="903"/>
      <c r="AR42" s="913"/>
      <c r="AS42" s="914"/>
      <c r="AT42" s="914"/>
      <c r="AU42" s="914"/>
      <c r="AV42" s="917"/>
      <c r="AW42" s="845"/>
      <c r="AX42" s="846"/>
      <c r="CB42" s="379"/>
      <c r="CC42" s="476"/>
      <c r="CD42" s="379"/>
      <c r="CE42" s="379"/>
      <c r="CF42" s="379"/>
      <c r="CG42" s="561" t="s">
        <v>684</v>
      </c>
      <c r="CH42" s="566" t="e">
        <f>CH41</f>
        <v>#N/A</v>
      </c>
      <c r="CI42" s="566" t="e">
        <f>CI41</f>
        <v>#N/A</v>
      </c>
      <c r="CJ42" s="566" t="e">
        <f>CJ41</f>
        <v>#N/A</v>
      </c>
      <c r="CK42" s="566" t="e">
        <f>CK41</f>
        <v>#N/A</v>
      </c>
      <c r="CL42" s="566" t="e">
        <f>CL41</f>
        <v>#N/A</v>
      </c>
      <c r="CN42" s="545"/>
      <c r="CO42" s="546" t="s">
        <v>123</v>
      </c>
      <c r="CP42" s="547">
        <f>SUMIF(CH40:CL40,"小値賀町",CH41:CL41)*'届出算出 (6コース)  (2)'!AK38</f>
        <v>0</v>
      </c>
      <c r="CQ42" s="548">
        <f>SUMIF(CH40:CL40,"小値賀",CH42:CL42)*'届出算出 (6コース)  (2)'!AK40</f>
        <v>0</v>
      </c>
      <c r="CR42" s="567"/>
      <c r="CS42" s="550"/>
      <c r="CT42" s="568"/>
      <c r="CU42" s="551" t="s">
        <v>123</v>
      </c>
      <c r="CV42" s="552" t="str">
        <f>IF('届出算出 (6コース)  (2)'!I42="","0",DA38/CT39)</f>
        <v>0</v>
      </c>
      <c r="CW42" s="553" t="str">
        <f>IF('届出算出 (6コース)  (2)'!I42="","0",DA39/CT39)</f>
        <v>0</v>
      </c>
      <c r="CX42" s="554">
        <f>CV42*'届出算出 (6コース)  (2)'!AK38</f>
        <v>0</v>
      </c>
      <c r="CY42" s="555">
        <f>CW42*'届出算出 (6コース)  (2)'!AK40</f>
        <v>0</v>
      </c>
      <c r="CZ42" s="556">
        <f t="shared" si="0"/>
        <v>0</v>
      </c>
      <c r="DA42" s="563"/>
      <c r="DB42" s="569"/>
      <c r="DC42" s="557" t="s">
        <v>123</v>
      </c>
      <c r="DD42" s="552" t="str">
        <f>IF(('届出算出 (6コース)  (2)'!J42)="","0",('届出算出 (6コース)  (2)'!AK38+'届出算出 (6コース)  (2)'!AK40)*'届出算出 (6コース)  (2)'!J42*1000)</f>
        <v>0</v>
      </c>
      <c r="DE42" s="552">
        <f>COUNTA('届出算出 (6コース)  (2)'!I42)*('届出算出 (6コース)  (2)'!AK38+'届出算出 (6コース)  (2)'!AK40)</f>
        <v>0</v>
      </c>
      <c r="DF42" s="552">
        <f>COUNTA('届出算出 (6コース)  (2)'!K42)*('届出算出 (6コース)  (2)'!AK38+'届出算出 (6コース)  (2)'!AK40)</f>
        <v>0</v>
      </c>
      <c r="DG42" s="552">
        <f>COUNTA('届出算出 (6コース)  (2)'!L42)*('届出算出 (6コース)  (2)'!AK38+'届出算出 (6コース)  (2)'!AK40)</f>
        <v>0</v>
      </c>
      <c r="DH42" s="464"/>
      <c r="DI42" s="464"/>
      <c r="DK42" s="476"/>
      <c r="DL42" s="250"/>
      <c r="DM42" s="379"/>
      <c r="DN42" s="251">
        <v>28</v>
      </c>
      <c r="DO42" s="476" t="s">
        <v>372</v>
      </c>
      <c r="DP42" s="476" t="s">
        <v>348</v>
      </c>
      <c r="DQ42" s="347">
        <v>200</v>
      </c>
      <c r="DU42" s="251"/>
      <c r="DV42" s="251"/>
      <c r="DW42" s="347">
        <v>100</v>
      </c>
      <c r="DZ42" s="251">
        <v>28</v>
      </c>
      <c r="EA42" s="476" t="s">
        <v>372</v>
      </c>
      <c r="EB42" s="476" t="s">
        <v>348</v>
      </c>
      <c r="EC42" s="587">
        <v>200</v>
      </c>
    </row>
    <row r="43" spans="2:133" ht="16.5" customHeight="1" thickBot="1">
      <c r="B43" s="932"/>
      <c r="C43" s="856"/>
      <c r="D43" s="857"/>
      <c r="E43" s="860"/>
      <c r="F43" s="861"/>
      <c r="G43" s="871" t="s">
        <v>124</v>
      </c>
      <c r="H43" s="872"/>
      <c r="I43" s="571"/>
      <c r="J43" s="572"/>
      <c r="K43" s="573"/>
      <c r="L43" s="574"/>
      <c r="M43" s="870"/>
      <c r="N43" s="873" t="str">
        <f>IF(N41="","",VLOOKUP(N41,'届出算出 (6コース)  (2)'!$DR:$DU,4,FALSE))</f>
        <v/>
      </c>
      <c r="O43" s="874"/>
      <c r="P43" s="874"/>
      <c r="Q43" s="875"/>
      <c r="R43" s="873" t="str">
        <f>IF(R41="","",VLOOKUP(R41,'届出算出 (6コース)  (2)'!$DR:$DU,4,FALSE))</f>
        <v/>
      </c>
      <c r="S43" s="874"/>
      <c r="T43" s="874"/>
      <c r="U43" s="875"/>
      <c r="V43" s="873" t="str">
        <f>IF(V41="","",VLOOKUP(V41,'届出算出 (6コース)  (2)'!$DR:$DU,4,FALSE))</f>
        <v/>
      </c>
      <c r="W43" s="874"/>
      <c r="X43" s="874"/>
      <c r="Y43" s="875"/>
      <c r="Z43" s="873" t="str">
        <f>IF(Z41="","",VLOOKUP(Z41,'届出算出 (6コース)  (2)'!$DR:$DU,4,FALSE))</f>
        <v/>
      </c>
      <c r="AA43" s="874"/>
      <c r="AB43" s="874"/>
      <c r="AC43" s="875"/>
      <c r="AD43" s="873" t="str">
        <f>IF(AD41="","",VLOOKUP(AD41,'届出算出 (6コース)  (2)'!$DR:$DU,4,FALSE))</f>
        <v/>
      </c>
      <c r="AE43" s="874"/>
      <c r="AF43" s="874"/>
      <c r="AG43" s="875"/>
      <c r="AH43" s="836"/>
      <c r="AI43" s="837"/>
      <c r="AJ43" s="838"/>
      <c r="AK43" s="840"/>
      <c r="AL43" s="825"/>
      <c r="AM43" s="828"/>
      <c r="AN43" s="828"/>
      <c r="AO43" s="829"/>
      <c r="AP43" s="904"/>
      <c r="AQ43" s="905"/>
      <c r="AR43" s="915"/>
      <c r="AS43" s="916"/>
      <c r="AT43" s="916"/>
      <c r="AU43" s="916"/>
      <c r="AV43" s="918"/>
      <c r="AW43" s="847"/>
      <c r="AX43" s="848"/>
      <c r="CB43" s="379"/>
      <c r="CC43" s="251"/>
      <c r="CD43" s="379"/>
      <c r="CE43" s="379"/>
      <c r="CF43" s="379"/>
      <c r="CN43" s="575"/>
      <c r="CO43" s="576" t="s">
        <v>124</v>
      </c>
      <c r="CP43" s="577">
        <f>SUMIF(CH40:CL40,"宇久町",CH41:CL41)*'届出算出 (6コース)  (2)'!AK38</f>
        <v>0</v>
      </c>
      <c r="CQ43" s="578">
        <f>SUMIF(CH40:CL40,"宇久",CH42:CL42)*'届出算出 (6コース)  (2)'!AK40</f>
        <v>0</v>
      </c>
      <c r="CR43" s="567"/>
      <c r="CS43" s="550"/>
      <c r="CT43" s="579"/>
      <c r="CU43" s="580" t="s">
        <v>124</v>
      </c>
      <c r="CV43" s="581" t="str">
        <f>IF('届出算出 (6コース)  (2)'!I43="","0",DA38/CT39)</f>
        <v>0</v>
      </c>
      <c r="CW43" s="582" t="str">
        <f>IF('届出算出 (6コース)  (2)'!I43="","0",DA39/CT39)</f>
        <v>0</v>
      </c>
      <c r="CX43" s="583">
        <f>CV43*'届出算出 (6コース)  (2)'!AK38</f>
        <v>0</v>
      </c>
      <c r="CY43" s="584">
        <f>CW43*'届出算出 (6コース)  (2)'!AK40</f>
        <v>0</v>
      </c>
      <c r="CZ43" s="585">
        <f t="shared" si="0"/>
        <v>0</v>
      </c>
      <c r="DA43" s="563"/>
      <c r="DC43" s="586" t="s">
        <v>124</v>
      </c>
      <c r="DD43" s="581" t="str">
        <f>IF(('届出算出 (6コース)  (2)'!J43)="","0",('届出算出 (6コース)  (2)'!AK38+'届出算出 (6コース)  (2)'!AK40)*'届出算出 (6コース)  (2)'!J43*1000)</f>
        <v>0</v>
      </c>
      <c r="DE43" s="581">
        <f>COUNTA('届出算出 (6コース)  (2)'!I43)*('届出算出 (6コース)  (2)'!AK38+'届出算出 (6コース)  (2)'!AK40)</f>
        <v>0</v>
      </c>
      <c r="DF43" s="581">
        <f>COUNTA('届出算出 (6コース)  (2)'!K43)*('届出算出 (6コース)  (2)'!AK38+'届出算出 (6コース)  (2)'!AK40)</f>
        <v>0</v>
      </c>
      <c r="DG43" s="581">
        <f>COUNTA('届出算出 (6コース)  (2)'!L43)*('届出算出 (6コース)  (2)'!AK38+'届出算出 (6コース)  (2)'!AK40)</f>
        <v>0</v>
      </c>
      <c r="DH43" s="464"/>
      <c r="DI43" s="464"/>
      <c r="DL43" s="250"/>
      <c r="DM43" s="379"/>
      <c r="DN43" s="251">
        <v>29</v>
      </c>
      <c r="DO43" s="476" t="s">
        <v>373</v>
      </c>
      <c r="DP43" s="476" t="s">
        <v>348</v>
      </c>
      <c r="DQ43" s="347">
        <v>300</v>
      </c>
      <c r="DU43" s="251"/>
      <c r="DV43" s="251"/>
      <c r="DW43" s="347">
        <v>150</v>
      </c>
      <c r="DZ43" s="251">
        <v>29</v>
      </c>
      <c r="EA43" s="476" t="s">
        <v>373</v>
      </c>
      <c r="EB43" s="476" t="s">
        <v>348</v>
      </c>
      <c r="EC43" s="587">
        <v>300</v>
      </c>
    </row>
    <row r="44" spans="2:133" ht="16.5" customHeight="1" thickTop="1" thickBot="1">
      <c r="B44" s="930">
        <v>6</v>
      </c>
      <c r="C44" s="933"/>
      <c r="D44" s="936"/>
      <c r="E44" s="939"/>
      <c r="F44" s="940"/>
      <c r="G44" s="945" t="s">
        <v>657</v>
      </c>
      <c r="H44" s="946"/>
      <c r="I44" s="521"/>
      <c r="J44" s="522"/>
      <c r="K44" s="523"/>
      <c r="L44" s="524"/>
      <c r="M44" s="947" t="s">
        <v>658</v>
      </c>
      <c r="N44" s="525"/>
      <c r="O44" s="923" t="str">
        <f>IF(N44="","",VLOOKUP(N44,'届出算出 (6コース)  (2)'!$DN:$DQ,3,FALSE))</f>
        <v/>
      </c>
      <c r="P44" s="924"/>
      <c r="Q44" s="925"/>
      <c r="R44" s="525"/>
      <c r="S44" s="923" t="str">
        <f>IF(R44="","",VLOOKUP(R44,'届出算出 (6コース)  (2)'!$DN:$DQ,3,FALSE))</f>
        <v/>
      </c>
      <c r="T44" s="924"/>
      <c r="U44" s="925"/>
      <c r="V44" s="525"/>
      <c r="W44" s="923" t="str">
        <f>IF(V44="","",VLOOKUP(V44,'届出算出 (6コース)  (2)'!$DN:$DQ,3,FALSE))</f>
        <v/>
      </c>
      <c r="X44" s="924"/>
      <c r="Y44" s="925"/>
      <c r="Z44" s="525"/>
      <c r="AA44" s="923" t="str">
        <f>IF(Z44="","",VLOOKUP(Z44,'届出算出 (6コース)  (2)'!$DN:$DQ,3,FALSE))</f>
        <v/>
      </c>
      <c r="AB44" s="924"/>
      <c r="AC44" s="925"/>
      <c r="AD44" s="525"/>
      <c r="AE44" s="923" t="str">
        <f>IF(AD44="","",VLOOKUP(AD44,'届出算出 (6コース)  (2)'!$DN:$DQ,3,FALSE))</f>
        <v/>
      </c>
      <c r="AF44" s="924"/>
      <c r="AG44" s="924"/>
      <c r="AH44" s="926" t="s">
        <v>340</v>
      </c>
      <c r="AI44" s="839">
        <f>DA44+CR44</f>
        <v>0</v>
      </c>
      <c r="AJ44" s="823"/>
      <c r="AK44" s="893"/>
      <c r="AL44" s="894"/>
      <c r="AM44" s="826">
        <f>(AI44*AK44)</f>
        <v>0</v>
      </c>
      <c r="AN44" s="826"/>
      <c r="AO44" s="897"/>
      <c r="AP44" s="900">
        <f>SUM('届出算出 (6コース)  (2)'!J44:J49)*AK48</f>
        <v>0</v>
      </c>
      <c r="AQ44" s="901"/>
      <c r="AR44" s="906"/>
      <c r="AS44" s="907"/>
      <c r="AT44" s="907"/>
      <c r="AU44" s="907"/>
      <c r="AV44" s="908"/>
      <c r="AW44" s="909" t="s">
        <v>712</v>
      </c>
      <c r="AX44" s="910"/>
      <c r="BA44" s="379"/>
      <c r="BB44" s="379"/>
      <c r="BC44" s="379"/>
      <c r="BD44" s="379"/>
      <c r="BE44" s="379"/>
      <c r="BF44" s="379"/>
      <c r="BG44" s="379"/>
      <c r="BH44" s="379"/>
      <c r="BI44" s="379"/>
      <c r="BJ44" s="379"/>
      <c r="BK44" s="379"/>
      <c r="BL44" s="379"/>
      <c r="BM44" s="379"/>
      <c r="BN44" s="379"/>
      <c r="BO44" s="379"/>
      <c r="BP44" s="379"/>
      <c r="BQ44" s="379"/>
      <c r="BR44" s="379"/>
      <c r="BS44" s="379"/>
      <c r="BT44" s="379"/>
      <c r="CB44" s="379"/>
      <c r="CC44" s="476"/>
      <c r="CD44" s="379"/>
      <c r="CE44" s="379"/>
      <c r="CF44" s="379"/>
      <c r="CN44" s="527">
        <v>6</v>
      </c>
      <c r="CO44" s="528" t="s">
        <v>660</v>
      </c>
      <c r="CP44" s="529">
        <f>SUMIF(CH46:CL46,"対馬市",CH47:CL47)*'届出算出 (6コース)  (2)'!AK44</f>
        <v>0</v>
      </c>
      <c r="CQ44" s="530">
        <f>SUMIF(CH46:CL46,"対馬市",CH48:CL48)*'届出算出 (6コース)  (2)'!AK46</f>
        <v>0</v>
      </c>
      <c r="CR44" s="531">
        <f>SUM('届出算出 (6コース)  (2)'!N49:AG49)</f>
        <v>0</v>
      </c>
      <c r="CS44" s="550"/>
      <c r="CT44" s="532" t="s">
        <v>603</v>
      </c>
      <c r="CU44" s="533" t="s">
        <v>660</v>
      </c>
      <c r="CV44" s="534" t="str">
        <f>IF('届出算出 (6コース)  (2)'!I44="","0",DA44/CT45)</f>
        <v>0</v>
      </c>
      <c r="CW44" s="535" t="str">
        <f>IF('届出算出 (6コース)  (2)'!I44="","0",DA45/CT45)</f>
        <v>0</v>
      </c>
      <c r="CX44" s="536">
        <f>CV44*'届出算出 (6コース)  (2)'!AK44</f>
        <v>0</v>
      </c>
      <c r="CY44" s="537">
        <f>CW44*'届出算出 (6コース)  (2)'!AK46</f>
        <v>0</v>
      </c>
      <c r="CZ44" s="538">
        <f t="shared" si="0"/>
        <v>0</v>
      </c>
      <c r="DA44" s="531">
        <f>SUM('届出算出 (6コース)  (2)'!N46:AG46)</f>
        <v>0</v>
      </c>
      <c r="DC44" s="539" t="s">
        <v>660</v>
      </c>
      <c r="DD44" s="534" t="str">
        <f>IF(('届出算出 (6コース)  (2)'!J44)="","0",('届出算出 (6コース)  (2)'!AK44+'届出算出 (6コース)  (2)'!AK46)*'届出算出 (6コース)  (2)'!J44*1000)</f>
        <v>0</v>
      </c>
      <c r="DE44" s="534">
        <f>COUNTA('届出算出 (6コース)  (2)'!I44)*('届出算出 (6コース)  (2)'!AK44+'届出算出 (6コース)  (2)'!AK46)</f>
        <v>0</v>
      </c>
      <c r="DF44" s="534">
        <f>COUNTA('届出算出 (6コース)  (2)'!K44)*('届出算出 (6コース)  (2)'!AK44+'届出算出 (6コース)  (2)'!AK46)</f>
        <v>0</v>
      </c>
      <c r="DG44" s="534">
        <f>COUNTA('届出算出 (6コース)  (2)'!L44)*('届出算出 (6コース)  (2)'!AK44+'届出算出 (6コース)  (2)'!AK46)</f>
        <v>0</v>
      </c>
      <c r="DH44" s="464"/>
      <c r="DI44" s="464"/>
      <c r="DL44" s="250"/>
      <c r="DM44" s="379"/>
      <c r="DN44" s="251">
        <v>30</v>
      </c>
      <c r="DO44" s="476" t="s">
        <v>374</v>
      </c>
      <c r="DP44" s="251" t="s">
        <v>348</v>
      </c>
      <c r="DQ44" s="347">
        <v>1000</v>
      </c>
      <c r="DU44" s="251"/>
      <c r="DV44" s="251"/>
      <c r="DW44" s="347">
        <v>500</v>
      </c>
      <c r="DZ44" s="251">
        <v>30</v>
      </c>
      <c r="EA44" s="476" t="s">
        <v>374</v>
      </c>
      <c r="EB44" s="251" t="s">
        <v>348</v>
      </c>
      <c r="EC44" s="587">
        <v>1000</v>
      </c>
    </row>
    <row r="45" spans="2:133" ht="16.5" customHeight="1">
      <c r="B45" s="931"/>
      <c r="C45" s="934"/>
      <c r="D45" s="937"/>
      <c r="E45" s="941"/>
      <c r="F45" s="942"/>
      <c r="G45" s="862" t="s">
        <v>661</v>
      </c>
      <c r="H45" s="863"/>
      <c r="I45" s="541"/>
      <c r="J45" s="542"/>
      <c r="K45" s="543"/>
      <c r="L45" s="544"/>
      <c r="M45" s="948"/>
      <c r="N45" s="890" t="str">
        <f>IF(N44="","",VLOOKUP(N44,'届出算出 (6コース)  (2)'!$DN:$DQ,2,FALSE))</f>
        <v/>
      </c>
      <c r="O45" s="891"/>
      <c r="P45" s="891"/>
      <c r="Q45" s="892"/>
      <c r="R45" s="890" t="str">
        <f>IF(R44="","",VLOOKUP(R44,$DN:$DQ,2,FALSE))</f>
        <v/>
      </c>
      <c r="S45" s="891"/>
      <c r="T45" s="891"/>
      <c r="U45" s="892"/>
      <c r="V45" s="890" t="str">
        <f>IF(V44="","",VLOOKUP(V44,'届出算出 (6コース)  (2)'!$DN:$DQ,2,FALSE))</f>
        <v/>
      </c>
      <c r="W45" s="891"/>
      <c r="X45" s="891"/>
      <c r="Y45" s="892"/>
      <c r="Z45" s="890" t="str">
        <f>IF(Z44="","",VLOOKUP(Z44,'届出算出 (6コース)  (2)'!$DN:$DQ,2,FALSE))</f>
        <v/>
      </c>
      <c r="AA45" s="891"/>
      <c r="AB45" s="891"/>
      <c r="AC45" s="892"/>
      <c r="AD45" s="890" t="str">
        <f>IF(AD44="","",VLOOKUP(AD44,'届出算出 (6コース)  (2)'!$DN:$DQ,2,FALSE))</f>
        <v/>
      </c>
      <c r="AE45" s="891"/>
      <c r="AF45" s="891"/>
      <c r="AG45" s="891"/>
      <c r="AH45" s="927"/>
      <c r="AI45" s="928"/>
      <c r="AJ45" s="929"/>
      <c r="AK45" s="895"/>
      <c r="AL45" s="896"/>
      <c r="AM45" s="898"/>
      <c r="AN45" s="898"/>
      <c r="AO45" s="899"/>
      <c r="AP45" s="902"/>
      <c r="AQ45" s="903"/>
      <c r="AR45" s="911"/>
      <c r="AS45" s="912"/>
      <c r="AT45" s="914"/>
      <c r="AU45" s="914"/>
      <c r="AV45" s="917"/>
      <c r="AW45" s="845"/>
      <c r="AX45" s="846"/>
      <c r="BA45" s="379"/>
      <c r="BB45" s="379"/>
      <c r="BC45" s="379"/>
      <c r="BD45" s="379"/>
      <c r="BE45" s="379"/>
      <c r="BF45" s="379"/>
      <c r="BG45" s="379"/>
      <c r="BH45" s="379"/>
      <c r="BI45" s="379"/>
      <c r="BJ45" s="379"/>
      <c r="BK45" s="379"/>
      <c r="BL45" s="379"/>
      <c r="BM45" s="379"/>
      <c r="BN45" s="379"/>
      <c r="BO45" s="379"/>
      <c r="BP45" s="379"/>
      <c r="BQ45" s="379"/>
      <c r="BR45" s="379"/>
      <c r="BS45" s="379"/>
      <c r="BT45" s="379"/>
      <c r="CB45" s="379"/>
      <c r="CC45" s="476"/>
      <c r="CD45" s="379"/>
      <c r="CE45" s="379"/>
      <c r="CF45" s="379"/>
      <c r="CN45" s="545"/>
      <c r="CO45" s="546" t="s">
        <v>662</v>
      </c>
      <c r="CP45" s="547">
        <f>SUMIF(CH46:CL46,"壱岐市",CH47:CL47)*'届出算出 (6コース)  (2)'!AK44</f>
        <v>0</v>
      </c>
      <c r="CQ45" s="548">
        <f>SUMIF(CH46:CL46,"壱岐市",CH48:CL48)*'届出算出 (6コース)  (2)'!AK46</f>
        <v>0</v>
      </c>
      <c r="CR45" s="549">
        <f>CR44</f>
        <v>0</v>
      </c>
      <c r="CS45" s="550"/>
      <c r="CT45" s="876">
        <f>COUNTA('届出算出 (6コース)  (2)'!I44:I49)</f>
        <v>0</v>
      </c>
      <c r="CU45" s="551" t="s">
        <v>662</v>
      </c>
      <c r="CV45" s="552" t="str">
        <f>IF('届出算出 (6コース)  (2)'!I45="","0",DA44/CT45)</f>
        <v>0</v>
      </c>
      <c r="CW45" s="553" t="str">
        <f>IF('届出算出 (6コース)  (2)'!I45="","0",DA45/CT45)</f>
        <v>0</v>
      </c>
      <c r="CX45" s="554">
        <f>CV45*'届出算出 (6コース)  (2)'!AK44</f>
        <v>0</v>
      </c>
      <c r="CY45" s="555">
        <f>CW45*'届出算出 (6コース)  (2)'!AK46</f>
        <v>0</v>
      </c>
      <c r="CZ45" s="556">
        <f t="shared" si="0"/>
        <v>0</v>
      </c>
      <c r="DA45" s="549">
        <f>CL56</f>
        <v>0</v>
      </c>
      <c r="DC45" s="557" t="s">
        <v>662</v>
      </c>
      <c r="DD45" s="552" t="str">
        <f>IF(('届出算出 (6コース)  (2)'!J45)="","0",('届出算出 (6コース)  (2)'!AK44+'届出算出 (6コース)  (2)'!AK46)*'届出算出 (6コース)  (2)'!J45*1000)</f>
        <v>0</v>
      </c>
      <c r="DE45" s="552">
        <f>COUNTA('届出算出 (6コース)  (2)'!I45)*('届出算出 (6コース)  (2)'!AK44+'届出算出 (6コース)  (2)'!AK46)</f>
        <v>0</v>
      </c>
      <c r="DF45" s="552">
        <f>COUNTA('届出算出 (6コース)  (2)'!K45)*('届出算出 (6コース)  (2)'!AK44+'届出算出 (6コース)  (2)'!AK46)</f>
        <v>0</v>
      </c>
      <c r="DG45" s="552">
        <f>COUNTA('届出算出 (6コース)  (2)'!L45)*('届出算出 (6コース)  (2)'!AK44+'届出算出 (6コース)  (2)'!AK46)</f>
        <v>0</v>
      </c>
      <c r="DH45" s="464"/>
      <c r="DI45" s="464"/>
      <c r="DL45" s="250"/>
      <c r="DM45" s="379"/>
      <c r="DN45" s="251">
        <v>31</v>
      </c>
      <c r="DO45" s="476" t="s">
        <v>375</v>
      </c>
      <c r="DP45" s="476" t="s">
        <v>348</v>
      </c>
      <c r="DQ45" s="347">
        <v>1200</v>
      </c>
      <c r="DU45" s="251"/>
      <c r="DV45" s="251"/>
      <c r="DW45" s="347">
        <v>600</v>
      </c>
      <c r="DZ45" s="251">
        <v>31</v>
      </c>
      <c r="EA45" s="476" t="s">
        <v>375</v>
      </c>
      <c r="EB45" s="476" t="s">
        <v>348</v>
      </c>
      <c r="EC45" s="587">
        <v>1200</v>
      </c>
    </row>
    <row r="46" spans="2:133" ht="16.5" customHeight="1" thickBot="1">
      <c r="B46" s="931"/>
      <c r="C46" s="935"/>
      <c r="D46" s="938"/>
      <c r="E46" s="943"/>
      <c r="F46" s="944"/>
      <c r="G46" s="862" t="s">
        <v>121</v>
      </c>
      <c r="H46" s="863"/>
      <c r="I46" s="541"/>
      <c r="J46" s="542"/>
      <c r="K46" s="543"/>
      <c r="L46" s="560"/>
      <c r="M46" s="949"/>
      <c r="N46" s="878" t="str">
        <f>IF(N44="","",VLOOKUP(N44,'届出算出 (6コース)  (2)'!$DN:$DQ,4,FALSE))</f>
        <v/>
      </c>
      <c r="O46" s="879"/>
      <c r="P46" s="879"/>
      <c r="Q46" s="880"/>
      <c r="R46" s="878" t="str">
        <f>IF(R44="","",VLOOKUP(R44,'届出算出 (6コース)  (2)'!$DN:$DQ,4,FALSE))</f>
        <v/>
      </c>
      <c r="S46" s="879"/>
      <c r="T46" s="879"/>
      <c r="U46" s="880"/>
      <c r="V46" s="881" t="str">
        <f>IF(V44="","",VLOOKUP(V44,'届出算出 (6コース)  (2)'!$DN:$DQ,4,FALSE))</f>
        <v/>
      </c>
      <c r="W46" s="879"/>
      <c r="X46" s="879"/>
      <c r="Y46" s="880"/>
      <c r="Z46" s="878" t="str">
        <f>IF(Z44="","",VLOOKUP(Z44,'届出算出 (6コース)  (2)'!$DN:$DQ,4,FALSE))</f>
        <v/>
      </c>
      <c r="AA46" s="879"/>
      <c r="AB46" s="879"/>
      <c r="AC46" s="880"/>
      <c r="AD46" s="878" t="str">
        <f>IF(AD44="","",VLOOKUP(AD44,'届出算出 (6コース)  (2)'!$DN:$DQ,4,FALSE))</f>
        <v/>
      </c>
      <c r="AE46" s="879"/>
      <c r="AF46" s="879"/>
      <c r="AG46" s="879"/>
      <c r="AH46" s="882" t="s">
        <v>669</v>
      </c>
      <c r="AI46" s="884">
        <f>CR45+DA45</f>
        <v>0</v>
      </c>
      <c r="AJ46" s="885"/>
      <c r="AK46" s="886"/>
      <c r="AL46" s="887"/>
      <c r="AM46" s="898">
        <f>(AI46*AK46)</f>
        <v>0</v>
      </c>
      <c r="AN46" s="898"/>
      <c r="AO46" s="899"/>
      <c r="AP46" s="902"/>
      <c r="AQ46" s="903"/>
      <c r="AR46" s="913"/>
      <c r="AS46" s="914"/>
      <c r="AT46" s="914"/>
      <c r="AU46" s="914"/>
      <c r="AV46" s="917"/>
      <c r="AW46" s="919"/>
      <c r="AX46" s="920"/>
      <c r="BA46" s="379"/>
      <c r="BB46" s="379"/>
      <c r="BC46" s="379"/>
      <c r="BD46" s="379"/>
      <c r="BE46" s="379"/>
      <c r="BF46" s="379"/>
      <c r="BG46" s="379"/>
      <c r="BH46" s="379"/>
      <c r="BI46" s="379"/>
      <c r="BJ46" s="379"/>
      <c r="BK46" s="379"/>
      <c r="BL46" s="379"/>
      <c r="BM46" s="379"/>
      <c r="BN46" s="379"/>
      <c r="BO46" s="379"/>
      <c r="BP46" s="379"/>
      <c r="BQ46" s="379"/>
      <c r="BR46" s="379"/>
      <c r="BS46" s="379"/>
      <c r="BT46" s="379"/>
      <c r="CB46" s="379"/>
      <c r="CC46" s="476"/>
      <c r="CD46" s="379"/>
      <c r="CE46" s="379"/>
      <c r="CF46" s="379"/>
      <c r="CG46" s="561" t="s">
        <v>670</v>
      </c>
      <c r="CH46" s="562" t="e">
        <f>VLOOKUP('届出算出 (6コース)  (2)'!N47,$DR:$DV,5,FALSE)</f>
        <v>#N/A</v>
      </c>
      <c r="CI46" s="562" t="e">
        <f>VLOOKUP('届出算出 (6コース)  (2)'!R47,$DR:$DV,5,FALSE)</f>
        <v>#N/A</v>
      </c>
      <c r="CJ46" s="562" t="e">
        <f>VLOOKUP('届出算出 (6コース)  (2)'!V47,$DR:$DV,5,FALSE)</f>
        <v>#N/A</v>
      </c>
      <c r="CK46" s="562" t="e">
        <f>VLOOKUP('届出算出 (6コース)  (2)'!Z47,$DR:$DV,5,FALSE)</f>
        <v>#N/A</v>
      </c>
      <c r="CL46" s="562" t="e">
        <f>VLOOKUP('届出算出 (6コース)  (2)'!AD47,$DR:$DV,5,FALSE)</f>
        <v>#N/A</v>
      </c>
      <c r="CN46" s="545"/>
      <c r="CO46" s="546" t="s">
        <v>121</v>
      </c>
      <c r="CP46" s="547">
        <f>SUMIF(CH46:CL46,"五島市",CH47:CL47)*'届出算出 (6コース)  (2)'!AK44</f>
        <v>0</v>
      </c>
      <c r="CQ46" s="548">
        <f>SUMIF(CH46:CL46,"五島市",CH48:CL48)*'届出算出 (6コース)  (2)'!AK46</f>
        <v>0</v>
      </c>
      <c r="CR46" s="567"/>
      <c r="CS46" s="550"/>
      <c r="CT46" s="877"/>
      <c r="CU46" s="551" t="s">
        <v>121</v>
      </c>
      <c r="CV46" s="552" t="str">
        <f>IF('届出算出 (6コース)  (2)'!I46="","0",DA44/CT45)</f>
        <v>0</v>
      </c>
      <c r="CW46" s="553" t="str">
        <f>IF('届出算出 (6コース)  (2)'!I46="","0",DA45/CT45)</f>
        <v>0</v>
      </c>
      <c r="CX46" s="554">
        <f>CV46*'届出算出 (6コース)  (2)'!AK44</f>
        <v>0</v>
      </c>
      <c r="CY46" s="555">
        <f>CW46*'届出算出 (6コース)  (2)'!AK46</f>
        <v>0</v>
      </c>
      <c r="CZ46" s="556">
        <f t="shared" si="0"/>
        <v>0</v>
      </c>
      <c r="DA46" s="563"/>
      <c r="DC46" s="557" t="s">
        <v>121</v>
      </c>
      <c r="DD46" s="552" t="str">
        <f>IF(('届出算出 (6コース)  (2)'!J46)="","0",('届出算出 (6コース)  (2)'!AK44+'届出算出 (6コース)  (2)'!AK46)*'届出算出 (6コース)  (2)'!J46*1000)</f>
        <v>0</v>
      </c>
      <c r="DE46" s="552">
        <f>COUNTA('届出算出 (6コース)  (2)'!I46)*('届出算出 (6コース)  (2)'!AK44+'届出算出 (6コース)  (2)'!AK46)</f>
        <v>0</v>
      </c>
      <c r="DF46" s="552">
        <f>COUNTA('届出算出 (6コース)  (2)'!K46)*('届出算出 (6コース)  (2)'!AK44+'届出算出 (6コース)  (2)'!AK46)</f>
        <v>0</v>
      </c>
      <c r="DG46" s="552">
        <f>COUNTA('届出算出 (6コース)  (2)'!L46)*('届出算出 (6コース)  (2)'!AK44+'届出算出 (6コース)  (2)'!AK46)</f>
        <v>0</v>
      </c>
      <c r="DH46" s="464"/>
      <c r="DI46" s="464"/>
      <c r="DL46" s="250"/>
      <c r="DM46" s="379"/>
      <c r="DN46" s="251">
        <v>32</v>
      </c>
      <c r="DO46" s="476" t="s">
        <v>376</v>
      </c>
      <c r="DP46" s="476" t="s">
        <v>348</v>
      </c>
      <c r="DQ46" s="347">
        <v>300</v>
      </c>
      <c r="DU46" s="251"/>
      <c r="DV46" s="251"/>
      <c r="DW46" s="347">
        <v>150</v>
      </c>
      <c r="DZ46" s="251">
        <v>32</v>
      </c>
      <c r="EA46" s="476" t="s">
        <v>376</v>
      </c>
      <c r="EB46" s="476" t="s">
        <v>348</v>
      </c>
      <c r="EC46" s="587">
        <v>300</v>
      </c>
    </row>
    <row r="47" spans="2:133" ht="16.5" customHeight="1" thickBot="1">
      <c r="B47" s="931"/>
      <c r="C47" s="864" t="s">
        <v>713</v>
      </c>
      <c r="D47" s="865"/>
      <c r="E47" s="866" t="s">
        <v>713</v>
      </c>
      <c r="F47" s="867"/>
      <c r="G47" s="862" t="s">
        <v>677</v>
      </c>
      <c r="H47" s="863"/>
      <c r="I47" s="541"/>
      <c r="J47" s="542"/>
      <c r="K47" s="543"/>
      <c r="L47" s="560"/>
      <c r="M47" s="868" t="s">
        <v>678</v>
      </c>
      <c r="N47" s="564"/>
      <c r="O47" s="849" t="str">
        <f>IF(N47="","",VLOOKUP(N47,'届出算出 (6コース)  (2)'!$DR:$DU,3,FALSE))</f>
        <v/>
      </c>
      <c r="P47" s="850"/>
      <c r="Q47" s="851"/>
      <c r="R47" s="564"/>
      <c r="S47" s="849" t="str">
        <f>IF(R47="","",VLOOKUP(R47,'届出算出 (6コース)  (2)'!$DR:$DU,3,FALSE))</f>
        <v/>
      </c>
      <c r="T47" s="850"/>
      <c r="U47" s="851"/>
      <c r="V47" s="565"/>
      <c r="W47" s="849" t="str">
        <f>IF(V47="","",VLOOKUP(V47,'届出算出 (6コース)  (2)'!$DR:$DU,3,FALSE))</f>
        <v/>
      </c>
      <c r="X47" s="850"/>
      <c r="Y47" s="851"/>
      <c r="Z47" s="564"/>
      <c r="AA47" s="849" t="str">
        <f>IF(Z47="","",VLOOKUP(Z47,'届出算出 (6コース)  (2)'!$DR:$DU,3,FALSE))</f>
        <v/>
      </c>
      <c r="AB47" s="850"/>
      <c r="AC47" s="851"/>
      <c r="AD47" s="564"/>
      <c r="AE47" s="849" t="str">
        <f>IF(AD47="","",VLOOKUP(AD47,'届出算出 (6コース)  (2)'!$DR:$DU,3,FALSE))</f>
        <v/>
      </c>
      <c r="AF47" s="850"/>
      <c r="AG47" s="850"/>
      <c r="AH47" s="883"/>
      <c r="AI47" s="840"/>
      <c r="AJ47" s="825"/>
      <c r="AK47" s="888"/>
      <c r="AL47" s="889"/>
      <c r="AM47" s="921"/>
      <c r="AN47" s="921"/>
      <c r="AO47" s="922"/>
      <c r="AP47" s="902"/>
      <c r="AQ47" s="903"/>
      <c r="AR47" s="913"/>
      <c r="AS47" s="914"/>
      <c r="AT47" s="914"/>
      <c r="AU47" s="914"/>
      <c r="AV47" s="917"/>
      <c r="AW47" s="852" t="s">
        <v>714</v>
      </c>
      <c r="AX47" s="853"/>
      <c r="BA47" s="379"/>
      <c r="BB47" s="379"/>
      <c r="BC47" s="379"/>
      <c r="BD47" s="379"/>
      <c r="BE47" s="379"/>
      <c r="BF47" s="379"/>
      <c r="BG47" s="379"/>
      <c r="BH47" s="379"/>
      <c r="BI47" s="379"/>
      <c r="BJ47" s="379"/>
      <c r="BK47" s="379"/>
      <c r="BL47" s="379"/>
      <c r="BM47" s="379"/>
      <c r="BN47" s="379"/>
      <c r="BO47" s="379"/>
      <c r="BP47" s="379"/>
      <c r="BQ47" s="379"/>
      <c r="BR47" s="379"/>
      <c r="BS47" s="379"/>
      <c r="BT47" s="379"/>
      <c r="CB47" s="379"/>
      <c r="CC47" s="476"/>
      <c r="CD47" s="379"/>
      <c r="CE47" s="379"/>
      <c r="CF47" s="379"/>
      <c r="CG47" s="561" t="s">
        <v>679</v>
      </c>
      <c r="CH47" s="566" t="e">
        <f>VLOOKUP('届出算出 (6コース)  (2)'!N47,$DR:$DV,4,FALSE)</f>
        <v>#N/A</v>
      </c>
      <c r="CI47" s="566" t="e">
        <f>VLOOKUP('届出算出 (6コース)  (2)'!R47,$DR:$DV,4,FALSE)</f>
        <v>#N/A</v>
      </c>
      <c r="CJ47" s="566" t="e">
        <f>VLOOKUP('届出算出 (6コース)  (2)'!V47,$DR:$DV,4,FALSE)</f>
        <v>#N/A</v>
      </c>
      <c r="CK47" s="566" t="e">
        <f>VLOOKUP('届出算出 (6コース)  (2)'!Z47,$DR:$DV,4,FALSE)</f>
        <v>#N/A</v>
      </c>
      <c r="CL47" s="566" t="e">
        <f>VLOOKUP('届出算出 (6コース)  (2)'!AD47,$DR:$DV,4,FALSE)</f>
        <v>#N/A</v>
      </c>
      <c r="CN47" s="545"/>
      <c r="CO47" s="546" t="s">
        <v>677</v>
      </c>
      <c r="CP47" s="547">
        <f>SUMIF(CH46:CL46,"新上五島町",CH47:CL47)*'届出算出 (6コース)  (2)'!AK44</f>
        <v>0</v>
      </c>
      <c r="CQ47" s="548">
        <f>SUMIF(CH46:CL46,"上五島",CH48:CL48)*'届出算出 (6コース)  (2)'!AK46</f>
        <v>0</v>
      </c>
      <c r="CR47" s="567"/>
      <c r="CS47" s="550"/>
      <c r="CT47" s="568"/>
      <c r="CU47" s="551" t="s">
        <v>677</v>
      </c>
      <c r="CV47" s="552" t="str">
        <f>IF('届出算出 (6コース)  (2)'!I47="","0",DA44/CT45)</f>
        <v>0</v>
      </c>
      <c r="CW47" s="553" t="str">
        <f>IF('届出算出 (6コース)  (2)'!I47="","0",DA45/CT45)</f>
        <v>0</v>
      </c>
      <c r="CX47" s="554">
        <f>CV47*'届出算出 (6コース)  (2)'!AK44</f>
        <v>0</v>
      </c>
      <c r="CY47" s="555">
        <f>CW47*'届出算出 (6コース)  (2)'!AK46</f>
        <v>0</v>
      </c>
      <c r="CZ47" s="556">
        <f t="shared" si="0"/>
        <v>0</v>
      </c>
      <c r="DA47" s="563"/>
      <c r="DB47" s="569"/>
      <c r="DC47" s="557" t="s">
        <v>677</v>
      </c>
      <c r="DD47" s="552" t="str">
        <f>IF(('届出算出 (6コース)  (2)'!J47)="","0",('届出算出 (6コース)  (2)'!AK44+'届出算出 (6コース)  (2)'!AK46)*'届出算出 (6コース)  (2)'!J47*1000)</f>
        <v>0</v>
      </c>
      <c r="DE47" s="552">
        <f>COUNTA('届出算出 (6コース)  (2)'!I47)*('届出算出 (6コース)  (2)'!AK44+'届出算出 (6コース)  (2)'!AK46)</f>
        <v>0</v>
      </c>
      <c r="DF47" s="552">
        <f>COUNTA('届出算出 (6コース)  (2)'!K47)*('届出算出 (6コース)  (2)'!AK44+'届出算出 (6コース)  (2)'!AK46)</f>
        <v>0</v>
      </c>
      <c r="DG47" s="552">
        <f>COUNTA('届出算出 (6コース)  (2)'!L47)*('届出算出 (6コース)  (2)'!AK44+'届出算出 (6コース)  (2)'!AK46)</f>
        <v>0</v>
      </c>
      <c r="DH47" s="464"/>
      <c r="DI47" s="464"/>
      <c r="DL47" s="250"/>
      <c r="DM47" s="379"/>
      <c r="DN47" s="251">
        <v>33</v>
      </c>
      <c r="DO47" s="476" t="s">
        <v>377</v>
      </c>
      <c r="DP47" s="476" t="s">
        <v>348</v>
      </c>
      <c r="DQ47" s="347">
        <v>700</v>
      </c>
      <c r="DU47" s="251"/>
      <c r="DV47" s="251"/>
      <c r="DW47" s="347">
        <v>350</v>
      </c>
      <c r="DZ47" s="251">
        <v>33</v>
      </c>
      <c r="EA47" s="476" t="s">
        <v>377</v>
      </c>
      <c r="EB47" s="476" t="s">
        <v>348</v>
      </c>
      <c r="EC47" s="587">
        <v>700</v>
      </c>
    </row>
    <row r="48" spans="2:133" ht="16.5" customHeight="1">
      <c r="B48" s="931"/>
      <c r="C48" s="854"/>
      <c r="D48" s="855"/>
      <c r="E48" s="858"/>
      <c r="F48" s="859"/>
      <c r="G48" s="862" t="s">
        <v>123</v>
      </c>
      <c r="H48" s="863"/>
      <c r="I48" s="541"/>
      <c r="J48" s="542"/>
      <c r="K48" s="570"/>
      <c r="L48" s="560"/>
      <c r="M48" s="869"/>
      <c r="N48" s="830" t="str">
        <f>IF(N47="","",VLOOKUP(N47,'届出算出 (6コース)  (2)'!$DR:$DU,2,FALSE))</f>
        <v/>
      </c>
      <c r="O48" s="831"/>
      <c r="P48" s="831"/>
      <c r="Q48" s="832"/>
      <c r="R48" s="830" t="str">
        <f>IF(R47="","",VLOOKUP(R47,'届出算出 (6コース)  (2)'!$DR:$DU,2,FALSE))</f>
        <v/>
      </c>
      <c r="S48" s="831"/>
      <c r="T48" s="831"/>
      <c r="U48" s="832"/>
      <c r="V48" s="830" t="str">
        <f>IF(V47="","",VLOOKUP(V47,'届出算出 (6コース)  (2)'!$DR:$DU,2,FALSE))</f>
        <v/>
      </c>
      <c r="W48" s="831"/>
      <c r="X48" s="831"/>
      <c r="Y48" s="832"/>
      <c r="Z48" s="830" t="str">
        <f>IF(Z47="","",VLOOKUP(Z47,'届出算出 (6コース)  (2)'!$DR:$DU,2,FALSE))</f>
        <v/>
      </c>
      <c r="AA48" s="831"/>
      <c r="AB48" s="831"/>
      <c r="AC48" s="832"/>
      <c r="AD48" s="830" t="str">
        <f>IF(AD47="","",VLOOKUP(AD47,'届出算出 (6コース)  (2)'!$DR:$DU,2,FALSE))</f>
        <v/>
      </c>
      <c r="AE48" s="831"/>
      <c r="AF48" s="831"/>
      <c r="AG48" s="832"/>
      <c r="AH48" s="833" t="s">
        <v>214</v>
      </c>
      <c r="AI48" s="834"/>
      <c r="AJ48" s="835"/>
      <c r="AK48" s="839">
        <f>AK44+AK46</f>
        <v>0</v>
      </c>
      <c r="AL48" s="823"/>
      <c r="AM48" s="826">
        <f>AM44+AM46</f>
        <v>0</v>
      </c>
      <c r="AN48" s="826"/>
      <c r="AO48" s="827"/>
      <c r="AP48" s="902"/>
      <c r="AQ48" s="903"/>
      <c r="AR48" s="913"/>
      <c r="AS48" s="914"/>
      <c r="AT48" s="914"/>
      <c r="AU48" s="914"/>
      <c r="AV48" s="917"/>
      <c r="AW48" s="845"/>
      <c r="AX48" s="846"/>
      <c r="BA48" s="379"/>
      <c r="BB48" s="379"/>
      <c r="BC48" s="379"/>
      <c r="BD48" s="379"/>
      <c r="BE48" s="379"/>
      <c r="BF48" s="379"/>
      <c r="BG48" s="379"/>
      <c r="BH48" s="379"/>
      <c r="BI48" s="379"/>
      <c r="BJ48" s="379"/>
      <c r="BK48" s="379"/>
      <c r="BL48" s="379"/>
      <c r="BM48" s="379"/>
      <c r="BN48" s="379"/>
      <c r="BO48" s="379"/>
      <c r="BP48" s="379"/>
      <c r="BQ48" s="379"/>
      <c r="BR48" s="379"/>
      <c r="BS48" s="379"/>
      <c r="BT48" s="379"/>
      <c r="CB48" s="379"/>
      <c r="CC48" s="476"/>
      <c r="CD48" s="379"/>
      <c r="CE48" s="379"/>
      <c r="CF48" s="379"/>
      <c r="CG48" s="561" t="s">
        <v>684</v>
      </c>
      <c r="CH48" s="566" t="e">
        <f>CH47</f>
        <v>#N/A</v>
      </c>
      <c r="CI48" s="566" t="e">
        <f>CI47</f>
        <v>#N/A</v>
      </c>
      <c r="CJ48" s="566" t="e">
        <f>CJ47</f>
        <v>#N/A</v>
      </c>
      <c r="CK48" s="566" t="e">
        <f>CK47</f>
        <v>#N/A</v>
      </c>
      <c r="CL48" s="566" t="e">
        <f>CL47</f>
        <v>#N/A</v>
      </c>
      <c r="CN48" s="545"/>
      <c r="CO48" s="546" t="s">
        <v>123</v>
      </c>
      <c r="CP48" s="547">
        <f>SUMIF(CH46:CL46,"小値賀町",CH47:CL47)*'届出算出 (6コース)  (2)'!AK44</f>
        <v>0</v>
      </c>
      <c r="CQ48" s="548">
        <f>SUMIF(CH46:CL46,"小値賀",CH48:CL48)*'届出算出 (6コース)  (2)'!AK46</f>
        <v>0</v>
      </c>
      <c r="CR48" s="567"/>
      <c r="CS48" s="550"/>
      <c r="CT48" s="568"/>
      <c r="CU48" s="551" t="s">
        <v>123</v>
      </c>
      <c r="CV48" s="552" t="str">
        <f>IF('届出算出 (6コース)  (2)'!I48="","0",DA44/CT45)</f>
        <v>0</v>
      </c>
      <c r="CW48" s="553" t="str">
        <f>IF('届出算出 (6コース)  (2)'!I48="","0",DA45/CT45)</f>
        <v>0</v>
      </c>
      <c r="CX48" s="554">
        <f>CV48*'届出算出 (6コース)  (2)'!AK44</f>
        <v>0</v>
      </c>
      <c r="CY48" s="555">
        <f>CW48*'届出算出 (6コース)  (2)'!AK46</f>
        <v>0</v>
      </c>
      <c r="CZ48" s="556">
        <f t="shared" si="0"/>
        <v>0</v>
      </c>
      <c r="DA48" s="563"/>
      <c r="DB48" s="569"/>
      <c r="DC48" s="557" t="s">
        <v>123</v>
      </c>
      <c r="DD48" s="552" t="str">
        <f>IF(('届出算出 (6コース)  (2)'!J48)="","0",('届出算出 (6コース)  (2)'!AK44+'届出算出 (6コース)  (2)'!AK46)*'届出算出 (6コース)  (2)'!J48*1000)</f>
        <v>0</v>
      </c>
      <c r="DE48" s="552">
        <f>COUNTA('届出算出 (6コース)  (2)'!I48)*('届出算出 (6コース)  (2)'!AK44+'届出算出 (6コース)  (2)'!AK46)</f>
        <v>0</v>
      </c>
      <c r="DF48" s="552">
        <f>COUNTA('届出算出 (6コース)  (2)'!K48)*('届出算出 (6コース)  (2)'!AK44+'届出算出 (6コース)  (2)'!AK46)</f>
        <v>0</v>
      </c>
      <c r="DG48" s="552">
        <f>COUNTA('届出算出 (6コース)  (2)'!L48)*('届出算出 (6コース)  (2)'!AK44+'届出算出 (6コース)  (2)'!AK46)</f>
        <v>0</v>
      </c>
      <c r="DH48" s="464"/>
      <c r="DI48" s="464"/>
      <c r="DL48" s="250"/>
      <c r="DM48" s="379"/>
      <c r="DN48" s="251">
        <v>34</v>
      </c>
      <c r="DO48" s="476" t="s">
        <v>378</v>
      </c>
      <c r="DP48" s="476" t="s">
        <v>348</v>
      </c>
      <c r="DQ48" s="347">
        <v>1100</v>
      </c>
      <c r="DU48" s="251"/>
      <c r="DV48" s="251"/>
      <c r="DW48" s="347">
        <v>550</v>
      </c>
      <c r="DZ48" s="251">
        <v>34</v>
      </c>
      <c r="EA48" s="476" t="s">
        <v>378</v>
      </c>
      <c r="EB48" s="476" t="s">
        <v>348</v>
      </c>
      <c r="EC48" s="587">
        <v>1100</v>
      </c>
    </row>
    <row r="49" spans="2:133" ht="16.5" customHeight="1" thickBot="1">
      <c r="B49" s="932"/>
      <c r="C49" s="856"/>
      <c r="D49" s="857"/>
      <c r="E49" s="860"/>
      <c r="F49" s="861"/>
      <c r="G49" s="871" t="s">
        <v>124</v>
      </c>
      <c r="H49" s="872"/>
      <c r="I49" s="571"/>
      <c r="J49" s="572"/>
      <c r="K49" s="573"/>
      <c r="L49" s="574"/>
      <c r="M49" s="870"/>
      <c r="N49" s="873" t="str">
        <f>IF(N47="","",VLOOKUP(N47,'届出算出 (6コース)  (2)'!$DR:$DU,4,FALSE))</f>
        <v/>
      </c>
      <c r="O49" s="874"/>
      <c r="P49" s="874"/>
      <c r="Q49" s="875"/>
      <c r="R49" s="873" t="str">
        <f>IF(R47="","",VLOOKUP(R47,'届出算出 (6コース)  (2)'!$DR:$DU,4,FALSE))</f>
        <v/>
      </c>
      <c r="S49" s="874"/>
      <c r="T49" s="874"/>
      <c r="U49" s="875"/>
      <c r="V49" s="873" t="str">
        <f>IF(V47="","",VLOOKUP(V47,'届出算出 (6コース)  (2)'!$DR:$DU,4,FALSE))</f>
        <v/>
      </c>
      <c r="W49" s="874"/>
      <c r="X49" s="874"/>
      <c r="Y49" s="875"/>
      <c r="Z49" s="873" t="str">
        <f>IF(Z47="","",VLOOKUP(Z47,'届出算出 (6コース)  (2)'!$DR:$DU,4,FALSE))</f>
        <v/>
      </c>
      <c r="AA49" s="874"/>
      <c r="AB49" s="874"/>
      <c r="AC49" s="875"/>
      <c r="AD49" s="873" t="str">
        <f>IF(AD47="","",VLOOKUP(AD47,'届出算出 (6コース)  (2)'!$DR:$DU,4,FALSE))</f>
        <v/>
      </c>
      <c r="AE49" s="874"/>
      <c r="AF49" s="874"/>
      <c r="AG49" s="875"/>
      <c r="AH49" s="836"/>
      <c r="AI49" s="837"/>
      <c r="AJ49" s="838"/>
      <c r="AK49" s="840"/>
      <c r="AL49" s="825"/>
      <c r="AM49" s="828"/>
      <c r="AN49" s="828"/>
      <c r="AO49" s="829"/>
      <c r="AP49" s="904"/>
      <c r="AQ49" s="905"/>
      <c r="AR49" s="915"/>
      <c r="AS49" s="916"/>
      <c r="AT49" s="916"/>
      <c r="AU49" s="916"/>
      <c r="AV49" s="918"/>
      <c r="AW49" s="847"/>
      <c r="AX49" s="848"/>
      <c r="BA49" s="379"/>
      <c r="BB49" s="379"/>
      <c r="BC49" s="379"/>
      <c r="BD49" s="379"/>
      <c r="BE49" s="379"/>
      <c r="BF49" s="379"/>
      <c r="BG49" s="379"/>
      <c r="BH49" s="379"/>
      <c r="BI49" s="379"/>
      <c r="BJ49" s="379"/>
      <c r="BK49" s="379"/>
      <c r="BL49" s="379"/>
      <c r="BM49" s="379"/>
      <c r="BN49" s="379"/>
      <c r="BO49" s="379"/>
      <c r="BP49" s="379"/>
      <c r="BQ49" s="379"/>
      <c r="BR49" s="379"/>
      <c r="BS49" s="379"/>
      <c r="BT49" s="379"/>
      <c r="CB49" s="379"/>
      <c r="CC49" s="476"/>
      <c r="CD49" s="379"/>
      <c r="CE49" s="379"/>
      <c r="CF49" s="379"/>
      <c r="CN49" s="575"/>
      <c r="CO49" s="576" t="s">
        <v>124</v>
      </c>
      <c r="CP49" s="577">
        <f>SUMIF(CH46:CL46,"宇久町",CH47:CL47)*'届出算出 (6コース)  (2)'!AK44</f>
        <v>0</v>
      </c>
      <c r="CQ49" s="578">
        <f>SUMIF(CH46:CL46,"宇久",CH48:CL48)*'届出算出 (6コース)  (2)'!AK46</f>
        <v>0</v>
      </c>
      <c r="CR49" s="567"/>
      <c r="CS49" s="550"/>
      <c r="CT49" s="579"/>
      <c r="CU49" s="580" t="s">
        <v>124</v>
      </c>
      <c r="CV49" s="581" t="str">
        <f>IF('届出算出 (6コース)  (2)'!I49="","0",DA44/CT45)</f>
        <v>0</v>
      </c>
      <c r="CW49" s="582" t="str">
        <f>IF('届出算出 (6コース)  (2)'!I49="","0",DA45/CT45)</f>
        <v>0</v>
      </c>
      <c r="CX49" s="583">
        <f>CV49*'届出算出 (6コース)  (2)'!AK44</f>
        <v>0</v>
      </c>
      <c r="CY49" s="584">
        <f>CW49*'届出算出 (6コース)  (2)'!AK46</f>
        <v>0</v>
      </c>
      <c r="CZ49" s="585">
        <f t="shared" si="0"/>
        <v>0</v>
      </c>
      <c r="DA49" s="589"/>
      <c r="DC49" s="586" t="s">
        <v>124</v>
      </c>
      <c r="DD49" s="581" t="str">
        <f>IF(('届出算出 (6コース)  (2)'!J49)="","0",('届出算出 (6コース)  (2)'!AK44+'届出算出 (6コース)  (2)'!AK46)*'届出算出 (6コース)  (2)'!J49*1000)</f>
        <v>0</v>
      </c>
      <c r="DE49" s="581">
        <f>COUNTA('届出算出 (6コース)  (2)'!I49)*('届出算出 (6コース)  (2)'!AK44+'届出算出 (6コース)  (2)'!AK46)</f>
        <v>0</v>
      </c>
      <c r="DF49" s="581">
        <f>COUNTA('届出算出 (6コース)  (2)'!K49)*('届出算出 (6コース)  (2)'!AK44+'届出算出 (6コース)  (2)'!AK46)</f>
        <v>0</v>
      </c>
      <c r="DG49" s="581">
        <f>COUNTA('届出算出 (6コース)  (2)'!L49)*('届出算出 (6コース)  (2)'!AK44+'届出算出 (6コース)  (2)'!AK46)</f>
        <v>0</v>
      </c>
      <c r="DH49" s="464"/>
      <c r="DI49" s="464"/>
      <c r="DL49" s="250"/>
      <c r="DM49" s="379"/>
      <c r="DN49" s="251">
        <v>35</v>
      </c>
      <c r="DO49" s="476" t="s">
        <v>379</v>
      </c>
      <c r="DP49" s="476" t="s">
        <v>348</v>
      </c>
      <c r="DQ49" s="347">
        <v>400</v>
      </c>
      <c r="DU49" s="251"/>
      <c r="DV49" s="251"/>
      <c r="DW49" s="347">
        <v>200</v>
      </c>
      <c r="DZ49" s="251">
        <v>35</v>
      </c>
      <c r="EA49" s="476" t="s">
        <v>379</v>
      </c>
      <c r="EB49" s="476" t="s">
        <v>348</v>
      </c>
      <c r="EC49" s="587">
        <v>400</v>
      </c>
    </row>
    <row r="50" spans="2:133" ht="16.5" customHeight="1">
      <c r="R50" s="379"/>
      <c r="S50" s="379"/>
      <c r="T50" s="379"/>
      <c r="U50" s="379"/>
      <c r="Y50" s="379"/>
      <c r="Z50" s="379"/>
      <c r="AD50" s="379"/>
      <c r="AG50" s="461"/>
      <c r="AH50" s="380"/>
      <c r="AI50" s="590"/>
      <c r="AJ50" s="820" t="s">
        <v>694</v>
      </c>
      <c r="AK50" s="822">
        <f>AK18+AK24+AK30+AK36+AK42+AK48</f>
        <v>0</v>
      </c>
      <c r="AL50" s="823"/>
      <c r="AM50" s="826">
        <f>AM18+AM24+AM30+AM36+AM42+AM48</f>
        <v>0</v>
      </c>
      <c r="AN50" s="826"/>
      <c r="AO50" s="827"/>
      <c r="AP50" s="841">
        <f>AP14+AP20+AP26+AP32+AP38+AP44</f>
        <v>0</v>
      </c>
      <c r="AQ50" s="842"/>
      <c r="AT50" s="591"/>
      <c r="AU50" s="591"/>
      <c r="AV50" s="591"/>
      <c r="BA50" s="379"/>
      <c r="BB50" s="379"/>
      <c r="BC50" s="379"/>
      <c r="BD50" s="379"/>
      <c r="BE50" s="379"/>
      <c r="BF50" s="379"/>
      <c r="BG50" s="379"/>
      <c r="BH50" s="379"/>
      <c r="BI50" s="379"/>
      <c r="BJ50" s="379"/>
      <c r="BK50" s="379"/>
      <c r="BL50" s="379"/>
      <c r="BM50" s="379"/>
      <c r="BN50" s="379"/>
      <c r="BO50" s="379"/>
      <c r="BP50" s="379"/>
      <c r="BQ50" s="379"/>
      <c r="BR50" s="379"/>
      <c r="BS50" s="379"/>
      <c r="BT50" s="379"/>
      <c r="CB50" s="379"/>
      <c r="CC50" s="476"/>
      <c r="CD50" s="379"/>
      <c r="CE50" s="592" t="s">
        <v>331</v>
      </c>
      <c r="CF50" s="593"/>
      <c r="CG50" s="594">
        <v>1</v>
      </c>
      <c r="CH50" s="594">
        <v>2</v>
      </c>
      <c r="CI50" s="594">
        <v>3</v>
      </c>
      <c r="CJ50" s="594">
        <v>4</v>
      </c>
      <c r="CK50" s="594">
        <v>5</v>
      </c>
      <c r="CL50" s="595" t="s">
        <v>695</v>
      </c>
      <c r="CN50" s="596" t="s">
        <v>214</v>
      </c>
      <c r="CO50" s="546" t="s">
        <v>660</v>
      </c>
      <c r="CP50" s="597">
        <f t="shared" ref="CP50:CQ55" si="1">CP14+CP20+CP26+CP32+CP38+CP44</f>
        <v>0</v>
      </c>
      <c r="CQ50" s="598">
        <f t="shared" si="1"/>
        <v>0</v>
      </c>
      <c r="CR50" s="538">
        <f t="shared" ref="CR50:CR55" si="2">SUM(CP50:CQ50)</f>
        <v>0</v>
      </c>
      <c r="CS50" s="379"/>
      <c r="CT50" s="379"/>
      <c r="CV50" s="569"/>
      <c r="CW50" s="569"/>
      <c r="CX50" s="569"/>
      <c r="CY50" s="599" t="s">
        <v>660</v>
      </c>
      <c r="CZ50" s="600">
        <f t="shared" ref="CZ50:CZ55" si="3">CZ14+CZ20+CZ26+CZ32+CZ38+CZ44</f>
        <v>0</v>
      </c>
      <c r="DB50" s="569"/>
      <c r="DC50" s="601" t="s">
        <v>660</v>
      </c>
      <c r="DD50" s="538">
        <f t="shared" ref="DD50:DG55" si="4">DD14+DD20+DD26+DD32+DD38+DD44</f>
        <v>0</v>
      </c>
      <c r="DE50" s="538">
        <f t="shared" si="4"/>
        <v>0</v>
      </c>
      <c r="DF50" s="538">
        <f t="shared" si="4"/>
        <v>0</v>
      </c>
      <c r="DG50" s="538">
        <f t="shared" si="4"/>
        <v>0</v>
      </c>
      <c r="DH50" s="464"/>
      <c r="DI50" s="464"/>
      <c r="DL50" s="250"/>
      <c r="DM50" s="379"/>
      <c r="DN50" s="251">
        <v>36</v>
      </c>
      <c r="DO50" s="476" t="s">
        <v>380</v>
      </c>
      <c r="DP50" s="476" t="s">
        <v>348</v>
      </c>
      <c r="DQ50" s="347">
        <v>700</v>
      </c>
      <c r="DU50" s="251"/>
      <c r="DV50" s="251"/>
      <c r="DW50" s="347">
        <v>350</v>
      </c>
      <c r="DZ50" s="251">
        <v>36</v>
      </c>
      <c r="EA50" s="476" t="s">
        <v>380</v>
      </c>
      <c r="EB50" s="476" t="s">
        <v>348</v>
      </c>
      <c r="EC50" s="587">
        <v>700</v>
      </c>
    </row>
    <row r="51" spans="2:133" ht="16.5" customHeight="1" thickBot="1">
      <c r="O51" s="474"/>
      <c r="P51" s="461"/>
      <c r="Q51" s="461"/>
      <c r="R51" s="461"/>
      <c r="S51" s="379"/>
      <c r="T51" s="379"/>
      <c r="U51" s="379"/>
      <c r="X51" s="461"/>
      <c r="Y51" s="379"/>
      <c r="Z51" s="379"/>
      <c r="AA51" s="461"/>
      <c r="AD51" s="379"/>
      <c r="AG51" s="461"/>
      <c r="AH51" s="602"/>
      <c r="AI51" s="602"/>
      <c r="AJ51" s="821"/>
      <c r="AK51" s="824"/>
      <c r="AL51" s="825"/>
      <c r="AM51" s="828"/>
      <c r="AN51" s="828"/>
      <c r="AO51" s="829"/>
      <c r="AP51" s="843"/>
      <c r="AQ51" s="844"/>
      <c r="BA51" s="379"/>
      <c r="BB51" s="379"/>
      <c r="BC51" s="379"/>
      <c r="BD51" s="379"/>
      <c r="BE51" s="379"/>
      <c r="BF51" s="379"/>
      <c r="BG51" s="379"/>
      <c r="BH51" s="379"/>
      <c r="BI51" s="379"/>
      <c r="BJ51" s="379"/>
      <c r="BK51" s="379"/>
      <c r="BL51" s="379"/>
      <c r="BM51" s="379"/>
      <c r="BN51" s="379"/>
      <c r="BO51" s="379"/>
      <c r="BP51" s="379"/>
      <c r="BQ51" s="379"/>
      <c r="BR51" s="379"/>
      <c r="BS51" s="379"/>
      <c r="BT51" s="379"/>
      <c r="CB51" s="379"/>
      <c r="CC51" s="476"/>
      <c r="CD51" s="379"/>
      <c r="CE51" s="592" t="s">
        <v>504</v>
      </c>
      <c r="CF51" s="547">
        <v>1</v>
      </c>
      <c r="CG51" s="603" t="str">
        <f>IF('届出算出 (6コース)  (2)'!N14="","",VLOOKUP('届出算出 (6コース)  (2)'!N14,$DN:$DW,10,FALSE))</f>
        <v/>
      </c>
      <c r="CH51" s="603" t="str">
        <f>IF('届出算出 (6コース)  (2)'!R14="","",VLOOKUP('届出算出 (6コース)  (2)'!R14,$DN:$DW,10,FALSE))</f>
        <v/>
      </c>
      <c r="CI51" s="603" t="str">
        <f>IF('届出算出 (6コース)  (2)'!V14="","",VLOOKUP('届出算出 (6コース)  (2)'!V14,$DN:$DW,10,FALSE))</f>
        <v/>
      </c>
      <c r="CJ51" s="603" t="str">
        <f>IF('届出算出 (6コース)  (2)'!Z14="","",VLOOKUP('届出算出 (6コース)  (2)'!Z14,$DN:$DW,10,FALSE))</f>
        <v/>
      </c>
      <c r="CK51" s="603" t="str">
        <f>IF('届出算出 (6コース)  (2)'!AD14="","",VLOOKUP('届出算出 (6コース)  (2)'!AD14,$DN:$DW,10,FALSE))</f>
        <v/>
      </c>
      <c r="CL51" s="604">
        <f t="shared" ref="CL51:CL57" si="5">SUM(CG51:CK51)</f>
        <v>0</v>
      </c>
      <c r="CN51" s="605"/>
      <c r="CO51" s="546" t="s">
        <v>662</v>
      </c>
      <c r="CP51" s="606">
        <f t="shared" si="1"/>
        <v>0</v>
      </c>
      <c r="CQ51" s="607">
        <f t="shared" si="1"/>
        <v>0</v>
      </c>
      <c r="CR51" s="556">
        <f t="shared" si="2"/>
        <v>0</v>
      </c>
      <c r="CS51" s="379"/>
      <c r="CT51" s="379"/>
      <c r="CV51" s="569"/>
      <c r="CW51" s="569"/>
      <c r="CX51" s="569"/>
      <c r="CY51" s="551" t="s">
        <v>662</v>
      </c>
      <c r="CZ51" s="556">
        <f t="shared" si="3"/>
        <v>0</v>
      </c>
      <c r="DB51" s="569"/>
      <c r="DC51" s="608" t="s">
        <v>662</v>
      </c>
      <c r="DD51" s="556">
        <f t="shared" si="4"/>
        <v>0</v>
      </c>
      <c r="DE51" s="556">
        <f t="shared" si="4"/>
        <v>0</v>
      </c>
      <c r="DF51" s="556">
        <f t="shared" si="4"/>
        <v>0</v>
      </c>
      <c r="DG51" s="556">
        <f t="shared" si="4"/>
        <v>0</v>
      </c>
      <c r="DH51" s="464"/>
      <c r="DI51" s="464"/>
      <c r="DL51" s="250"/>
      <c r="DM51" s="379"/>
      <c r="DN51" s="251">
        <v>37</v>
      </c>
      <c r="DO51" s="476" t="s">
        <v>381</v>
      </c>
      <c r="DP51" s="476" t="s">
        <v>348</v>
      </c>
      <c r="DQ51" s="347">
        <v>200</v>
      </c>
      <c r="DU51" s="251"/>
      <c r="DV51" s="251"/>
      <c r="DW51" s="347">
        <v>100</v>
      </c>
      <c r="DZ51" s="251">
        <v>37</v>
      </c>
      <c r="EA51" s="476" t="s">
        <v>381</v>
      </c>
      <c r="EB51" s="476" t="s">
        <v>348</v>
      </c>
      <c r="EC51" s="587">
        <v>200</v>
      </c>
    </row>
    <row r="52" spans="2:133" ht="16.5" customHeight="1">
      <c r="R52" s="791" t="s">
        <v>696</v>
      </c>
      <c r="S52" s="792"/>
      <c r="T52" s="791" t="s">
        <v>697</v>
      </c>
      <c r="U52" s="792"/>
      <c r="Z52" s="379"/>
      <c r="AD52" s="379"/>
      <c r="AE52" s="793" t="s">
        <v>696</v>
      </c>
      <c r="AF52" s="794"/>
      <c r="AG52" s="793" t="s">
        <v>697</v>
      </c>
      <c r="AH52" s="794"/>
      <c r="BA52" s="379"/>
      <c r="BB52" s="379"/>
      <c r="BC52" s="379"/>
      <c r="BD52" s="379"/>
      <c r="BE52" s="379"/>
      <c r="BF52" s="379"/>
      <c r="BG52" s="379"/>
      <c r="BH52" s="379"/>
      <c r="BI52" s="379"/>
      <c r="BJ52" s="379"/>
      <c r="BK52" s="379"/>
      <c r="BL52" s="379"/>
      <c r="BM52" s="379"/>
      <c r="BN52" s="379"/>
      <c r="BO52" s="379"/>
      <c r="BP52" s="379"/>
      <c r="BQ52" s="379"/>
      <c r="BR52" s="379"/>
      <c r="BS52" s="379"/>
      <c r="BT52" s="379"/>
      <c r="CB52" s="379"/>
      <c r="CC52" s="476"/>
      <c r="CD52" s="379"/>
      <c r="CE52" s="457"/>
      <c r="CF52" s="547">
        <v>2</v>
      </c>
      <c r="CG52" s="603" t="str">
        <f>IF('届出算出 (6コース)  (2)'!N20="","",VLOOKUP('届出算出 (6コース)  (2)'!N20,$DN:$DW,10,FALSE))</f>
        <v/>
      </c>
      <c r="CH52" s="603" t="str">
        <f>IF('届出算出 (6コース)  (2)'!R20="","",VLOOKUP('届出算出 (6コース)  (2)'!R20,$DN:$DW,10,FALSE))</f>
        <v/>
      </c>
      <c r="CI52" s="603" t="str">
        <f>IF('届出算出 (6コース)  (2)'!V20="","",VLOOKUP('届出算出 (6コース)  (2)'!V20,$DN:$DW,10,FALSE))</f>
        <v/>
      </c>
      <c r="CJ52" s="603" t="str">
        <f>IF('届出算出 (6コース)  (2)'!Z20="","",VLOOKUP('届出算出 (6コース)  (2)'!Z20,$DN:$DW,10,FALSE))</f>
        <v/>
      </c>
      <c r="CK52" s="603" t="str">
        <f>IF('届出算出 (6コース)  (2)'!AD20="","",VLOOKUP('届出算出 (6コース)  (2)'!AD20,$DN:$DW,10,FALSE))</f>
        <v/>
      </c>
      <c r="CL52" s="604">
        <f t="shared" si="5"/>
        <v>0</v>
      </c>
      <c r="CN52" s="605"/>
      <c r="CO52" s="546" t="s">
        <v>121</v>
      </c>
      <c r="CP52" s="606">
        <f t="shared" si="1"/>
        <v>0</v>
      </c>
      <c r="CQ52" s="607">
        <f t="shared" si="1"/>
        <v>0</v>
      </c>
      <c r="CR52" s="556">
        <f t="shared" si="2"/>
        <v>0</v>
      </c>
      <c r="CS52" s="379"/>
      <c r="CT52" s="379"/>
      <c r="CV52" s="569"/>
      <c r="CW52" s="569"/>
      <c r="CX52" s="569"/>
      <c r="CY52" s="551" t="s">
        <v>121</v>
      </c>
      <c r="CZ52" s="556">
        <f t="shared" si="3"/>
        <v>0</v>
      </c>
      <c r="DB52" s="569"/>
      <c r="DC52" s="608" t="s">
        <v>121</v>
      </c>
      <c r="DD52" s="556">
        <f t="shared" si="4"/>
        <v>0</v>
      </c>
      <c r="DE52" s="556">
        <f t="shared" si="4"/>
        <v>0</v>
      </c>
      <c r="DF52" s="556">
        <f t="shared" si="4"/>
        <v>0</v>
      </c>
      <c r="DG52" s="556">
        <f t="shared" si="4"/>
        <v>0</v>
      </c>
      <c r="DH52" s="464"/>
      <c r="DI52" s="464"/>
      <c r="DL52" s="250"/>
      <c r="DM52" s="379"/>
      <c r="DN52" s="251">
        <v>38</v>
      </c>
      <c r="DO52" s="476" t="s">
        <v>383</v>
      </c>
      <c r="DP52" s="476" t="s">
        <v>364</v>
      </c>
      <c r="DQ52" s="347">
        <v>2400</v>
      </c>
      <c r="DU52" s="251"/>
      <c r="DV52" s="251"/>
      <c r="DW52" s="347">
        <v>1200</v>
      </c>
      <c r="DZ52" s="251">
        <v>38</v>
      </c>
      <c r="EA52" s="476" t="s">
        <v>383</v>
      </c>
      <c r="EB52" s="476" t="s">
        <v>364</v>
      </c>
      <c r="EC52" s="587">
        <v>2400</v>
      </c>
    </row>
    <row r="53" spans="2:133" ht="16.5" customHeight="1" thickBot="1">
      <c r="R53" s="795">
        <f>AK50</f>
        <v>0</v>
      </c>
      <c r="S53" s="796"/>
      <c r="T53" s="799">
        <f>AP50</f>
        <v>0</v>
      </c>
      <c r="U53" s="800"/>
      <c r="Z53" s="379"/>
      <c r="AD53" s="379"/>
      <c r="AE53" s="803">
        <f>R53</f>
        <v>0</v>
      </c>
      <c r="AF53" s="804"/>
      <c r="AG53" s="807">
        <f>T53</f>
        <v>0</v>
      </c>
      <c r="AH53" s="808"/>
      <c r="BA53" s="379"/>
      <c r="BB53" s="379"/>
      <c r="BC53" s="379"/>
      <c r="BD53" s="379"/>
      <c r="BE53" s="379"/>
      <c r="BF53" s="379"/>
      <c r="BG53" s="379"/>
      <c r="BH53" s="379"/>
      <c r="BI53" s="379"/>
      <c r="BJ53" s="379"/>
      <c r="BK53" s="379"/>
      <c r="BL53" s="379"/>
      <c r="BM53" s="379"/>
      <c r="BN53" s="379"/>
      <c r="BO53" s="379"/>
      <c r="BP53" s="379"/>
      <c r="BQ53" s="379"/>
      <c r="BR53" s="379"/>
      <c r="BS53" s="379"/>
      <c r="BT53" s="379"/>
      <c r="CB53" s="379"/>
      <c r="CC53" s="476"/>
      <c r="CD53" s="379"/>
      <c r="CE53" s="457"/>
      <c r="CF53" s="547">
        <v>3</v>
      </c>
      <c r="CG53" s="603" t="str">
        <f>IF('届出算出 (6コース)  (2)'!N26="","",VLOOKUP('届出算出 (6コース)  (2)'!N26,$DN:$DW,10,FALSE))</f>
        <v/>
      </c>
      <c r="CH53" s="603" t="str">
        <f>IF('届出算出 (6コース)  (2)'!R26="","",VLOOKUP('届出算出 (6コース)  (2)'!R26,$DN:$DW,10,FALSE))</f>
        <v/>
      </c>
      <c r="CI53" s="603" t="str">
        <f>IF('届出算出 (6コース)  (2)'!V26="","",VLOOKUP('届出算出 (6コース)  (2)'!V26,$DN:$DW,10,FALSE))</f>
        <v/>
      </c>
      <c r="CJ53" s="603" t="str">
        <f>IF('届出算出 (6コース)  (2)'!Z26="","",VLOOKUP('届出算出 (6コース)  (2)'!Z26,$DN:$DW,10,FALSE))</f>
        <v/>
      </c>
      <c r="CK53" s="603" t="str">
        <f>IF('届出算出 (6コース)  (2)'!AD26="","",VLOOKUP('届出算出 (6コース)  (2)'!AD26,$DN:$DW,10,FALSE))</f>
        <v/>
      </c>
      <c r="CL53" s="604">
        <f t="shared" si="5"/>
        <v>0</v>
      </c>
      <c r="CN53" s="605"/>
      <c r="CO53" s="546" t="s">
        <v>677</v>
      </c>
      <c r="CP53" s="606">
        <f t="shared" si="1"/>
        <v>0</v>
      </c>
      <c r="CQ53" s="607">
        <f t="shared" si="1"/>
        <v>0</v>
      </c>
      <c r="CR53" s="556">
        <f t="shared" si="2"/>
        <v>0</v>
      </c>
      <c r="CS53" s="379"/>
      <c r="CT53" s="379"/>
      <c r="CV53" s="569"/>
      <c r="CW53" s="569"/>
      <c r="CX53" s="569"/>
      <c r="CY53" s="551" t="s">
        <v>677</v>
      </c>
      <c r="CZ53" s="556">
        <f t="shared" si="3"/>
        <v>0</v>
      </c>
      <c r="DB53" s="569"/>
      <c r="DC53" s="608" t="s">
        <v>677</v>
      </c>
      <c r="DD53" s="556">
        <f t="shared" si="4"/>
        <v>0</v>
      </c>
      <c r="DE53" s="556">
        <f t="shared" si="4"/>
        <v>0</v>
      </c>
      <c r="DF53" s="556">
        <f t="shared" si="4"/>
        <v>0</v>
      </c>
      <c r="DG53" s="556">
        <f t="shared" si="4"/>
        <v>0</v>
      </c>
      <c r="DH53" s="464"/>
      <c r="DI53" s="464"/>
      <c r="DL53" s="250"/>
      <c r="DM53" s="379"/>
      <c r="DN53" s="251">
        <v>39</v>
      </c>
      <c r="DO53" s="476" t="s">
        <v>385</v>
      </c>
      <c r="DP53" s="476" t="s">
        <v>387</v>
      </c>
      <c r="DQ53" s="347">
        <v>0</v>
      </c>
      <c r="DU53" s="251"/>
      <c r="DV53" s="251"/>
      <c r="DW53" s="347">
        <v>0</v>
      </c>
      <c r="DZ53" s="251">
        <v>125</v>
      </c>
      <c r="EA53" s="476" t="s">
        <v>698</v>
      </c>
      <c r="EB53" s="476" t="s">
        <v>699</v>
      </c>
      <c r="EC53" s="587">
        <v>3000</v>
      </c>
    </row>
    <row r="54" spans="2:133" ht="16.5" customHeight="1" thickBot="1">
      <c r="C54" s="811" t="s">
        <v>700</v>
      </c>
      <c r="D54" s="812"/>
      <c r="E54" s="812"/>
      <c r="F54" s="812"/>
      <c r="G54" s="813"/>
      <c r="H54" s="464"/>
      <c r="I54" s="464"/>
      <c r="M54" s="464"/>
      <c r="R54" s="797"/>
      <c r="S54" s="798"/>
      <c r="T54" s="801"/>
      <c r="U54" s="802"/>
      <c r="V54" s="814" t="s">
        <v>701</v>
      </c>
      <c r="W54" s="815"/>
      <c r="X54" s="815"/>
      <c r="Y54" s="816"/>
      <c r="AA54" s="817" t="s">
        <v>238</v>
      </c>
      <c r="AB54" s="818"/>
      <c r="AC54" s="818"/>
      <c r="AD54" s="819"/>
      <c r="AE54" s="805"/>
      <c r="AF54" s="806"/>
      <c r="AG54" s="809"/>
      <c r="AH54" s="810"/>
      <c r="AK54" s="464"/>
      <c r="AL54" s="379"/>
      <c r="AP54" s="465"/>
      <c r="AQ54" s="465"/>
      <c r="AR54" s="465"/>
      <c r="AT54" s="770" t="s">
        <v>701</v>
      </c>
      <c r="AU54" s="771"/>
      <c r="AV54" s="771"/>
      <c r="AW54" s="772"/>
      <c r="BA54" s="379"/>
      <c r="BB54" s="379"/>
      <c r="BC54" s="379"/>
      <c r="BD54" s="379"/>
      <c r="BE54" s="379"/>
      <c r="BF54" s="379"/>
      <c r="BG54" s="379"/>
      <c r="BH54" s="379"/>
      <c r="BI54" s="379"/>
      <c r="BJ54" s="379"/>
      <c r="BK54" s="379"/>
      <c r="BL54" s="379"/>
      <c r="BM54" s="379"/>
      <c r="BN54" s="379"/>
      <c r="BO54" s="379"/>
      <c r="BP54" s="379"/>
      <c r="BQ54" s="379"/>
      <c r="BR54" s="379"/>
      <c r="BS54" s="379"/>
      <c r="BT54" s="379"/>
      <c r="CB54" s="379"/>
      <c r="CC54" s="476"/>
      <c r="CD54" s="379"/>
      <c r="CE54" s="458"/>
      <c r="CF54" s="547">
        <v>4</v>
      </c>
      <c r="CG54" s="603" t="str">
        <f>IF('届出算出 (6コース)  (2)'!N32="","",VLOOKUP('届出算出 (6コース)  (2)'!N32,$DN:$DW,10,FALSE))</f>
        <v/>
      </c>
      <c r="CH54" s="603" t="str">
        <f>IF('届出算出 (6コース)  (2)'!R32="","",VLOOKUP('届出算出 (6コース)  (2)'!R32,$DN:$DW,10,FALSE))</f>
        <v/>
      </c>
      <c r="CI54" s="603" t="str">
        <f>IF('届出算出 (6コース)  (2)'!V32="","",VLOOKUP('届出算出 (6コース)  (2)'!V32,$DN:$DW,10,FALSE))</f>
        <v/>
      </c>
      <c r="CJ54" s="603" t="str">
        <f>IF('届出算出 (6コース)  (2)'!Z32="","",VLOOKUP('届出算出 (6コース)  (2)'!Z32,$DN:$DW,10,FALSE))</f>
        <v/>
      </c>
      <c r="CK54" s="603" t="str">
        <f>IF('届出算出 (6コース)  (2)'!AD32="","",VLOOKUP('届出算出 (6コース)  (2)'!AD32,$DN:$DW,10,FALSE))</f>
        <v/>
      </c>
      <c r="CL54" s="604">
        <f t="shared" si="5"/>
        <v>0</v>
      </c>
      <c r="CN54" s="605"/>
      <c r="CO54" s="546" t="s">
        <v>123</v>
      </c>
      <c r="CP54" s="606">
        <f t="shared" si="1"/>
        <v>0</v>
      </c>
      <c r="CQ54" s="607">
        <f t="shared" si="1"/>
        <v>0</v>
      </c>
      <c r="CR54" s="556">
        <f t="shared" si="2"/>
        <v>0</v>
      </c>
      <c r="CS54" s="379"/>
      <c r="CT54" s="379"/>
      <c r="CV54" s="569"/>
      <c r="CW54" s="569"/>
      <c r="CX54" s="569"/>
      <c r="CY54" s="551" t="s">
        <v>123</v>
      </c>
      <c r="CZ54" s="556">
        <f t="shared" si="3"/>
        <v>0</v>
      </c>
      <c r="DB54" s="569"/>
      <c r="DC54" s="608" t="s">
        <v>123</v>
      </c>
      <c r="DD54" s="556">
        <f t="shared" si="4"/>
        <v>0</v>
      </c>
      <c r="DE54" s="556">
        <f t="shared" si="4"/>
        <v>0</v>
      </c>
      <c r="DF54" s="556">
        <f t="shared" si="4"/>
        <v>0</v>
      </c>
      <c r="DG54" s="556">
        <f t="shared" si="4"/>
        <v>0</v>
      </c>
      <c r="DH54" s="464"/>
      <c r="DI54" s="464"/>
      <c r="DL54" s="250"/>
      <c r="DM54" s="379"/>
      <c r="DN54" s="251">
        <v>40</v>
      </c>
      <c r="DO54" s="476" t="s">
        <v>389</v>
      </c>
      <c r="DP54" s="476" t="s">
        <v>387</v>
      </c>
      <c r="DQ54" s="347">
        <v>400</v>
      </c>
      <c r="DU54" s="251"/>
      <c r="DV54" s="251"/>
      <c r="DW54" s="347">
        <v>200</v>
      </c>
      <c r="DZ54" s="251">
        <v>39</v>
      </c>
      <c r="EA54" s="476" t="s">
        <v>385</v>
      </c>
      <c r="EB54" s="347" t="s">
        <v>702</v>
      </c>
      <c r="EC54" s="587">
        <v>0</v>
      </c>
    </row>
    <row r="55" spans="2:133" ht="16.5" customHeight="1" thickBot="1">
      <c r="C55" s="773"/>
      <c r="D55" s="774"/>
      <c r="E55" s="775" t="s">
        <v>331</v>
      </c>
      <c r="F55" s="775"/>
      <c r="G55" s="775"/>
      <c r="H55" s="775" t="s">
        <v>640</v>
      </c>
      <c r="I55" s="775"/>
      <c r="J55" s="776"/>
      <c r="K55" s="777" t="s">
        <v>703</v>
      </c>
      <c r="L55" s="775"/>
      <c r="M55" s="778"/>
      <c r="N55" s="779" t="s">
        <v>704</v>
      </c>
      <c r="O55" s="780"/>
      <c r="P55" s="781"/>
      <c r="Q55" s="782" t="s">
        <v>125</v>
      </c>
      <c r="R55" s="783"/>
      <c r="S55" s="784"/>
      <c r="T55" s="787" t="s">
        <v>705</v>
      </c>
      <c r="U55" s="788"/>
      <c r="V55" s="787" t="s">
        <v>649</v>
      </c>
      <c r="W55" s="788"/>
      <c r="X55" s="787" t="s">
        <v>650</v>
      </c>
      <c r="Y55" s="788"/>
      <c r="Z55" s="379"/>
      <c r="AA55" s="789"/>
      <c r="AB55" s="767"/>
      <c r="AC55" s="761" t="s">
        <v>331</v>
      </c>
      <c r="AD55" s="761"/>
      <c r="AE55" s="761"/>
      <c r="AF55" s="761" t="s">
        <v>640</v>
      </c>
      <c r="AG55" s="761"/>
      <c r="AH55" s="790"/>
      <c r="AI55" s="760" t="s">
        <v>703</v>
      </c>
      <c r="AJ55" s="761"/>
      <c r="AK55" s="762"/>
      <c r="AL55" s="763" t="s">
        <v>704</v>
      </c>
      <c r="AM55" s="764"/>
      <c r="AN55" s="765"/>
      <c r="AO55" s="766" t="s">
        <v>125</v>
      </c>
      <c r="AP55" s="767"/>
      <c r="AQ55" s="768"/>
      <c r="AR55" s="785" t="s">
        <v>705</v>
      </c>
      <c r="AS55" s="786"/>
      <c r="AT55" s="785" t="s">
        <v>649</v>
      </c>
      <c r="AU55" s="786"/>
      <c r="AV55" s="785" t="s">
        <v>650</v>
      </c>
      <c r="AW55" s="786"/>
      <c r="BA55" s="379"/>
      <c r="BB55" s="379"/>
      <c r="BC55" s="379"/>
      <c r="BD55" s="379"/>
      <c r="BE55" s="379"/>
      <c r="BF55" s="379"/>
      <c r="BG55" s="379"/>
      <c r="BH55" s="379"/>
      <c r="BI55" s="379"/>
      <c r="BJ55" s="379"/>
      <c r="BK55" s="379"/>
      <c r="BL55" s="379"/>
      <c r="BM55" s="379"/>
      <c r="BN55" s="379"/>
      <c r="BO55" s="379"/>
      <c r="BP55" s="379"/>
      <c r="BQ55" s="379"/>
      <c r="BR55" s="379"/>
      <c r="BS55" s="379"/>
      <c r="BT55" s="379"/>
      <c r="CB55" s="379"/>
      <c r="CC55" s="476"/>
      <c r="CD55" s="379"/>
      <c r="CE55" s="458"/>
      <c r="CF55" s="547">
        <v>5</v>
      </c>
      <c r="CG55" s="603" t="str">
        <f>IF('届出算出 (6コース)  (2)'!N38="","",VLOOKUP('届出算出 (6コース)  (2)'!N38,$DN:$DW,10,FALSE))</f>
        <v/>
      </c>
      <c r="CH55" s="603" t="str">
        <f>IF('届出算出 (6コース)  (2)'!R38="","",VLOOKUP('届出算出 (6コース)  (2)'!R38,$DN:$DW,10,FALSE))</f>
        <v/>
      </c>
      <c r="CI55" s="603" t="str">
        <f>IF('届出算出 (6コース)  (2)'!V38="","",VLOOKUP('届出算出 (6コース)  (2)'!V38,$DN:$DW,10,FALSE))</f>
        <v/>
      </c>
      <c r="CJ55" s="603" t="str">
        <f>IF('届出算出 (6コース)  (2)'!Z38="","",VLOOKUP('届出算出 (6コース)  (2)'!Z38,$DN:$DW,10,FALSE))</f>
        <v/>
      </c>
      <c r="CK55" s="603" t="str">
        <f>IF('届出算出 (6コース)  (2)'!AD38="","",VLOOKUP('届出算出 (6コース)  (2)'!AD38,$DN:$DW,10,FALSE))</f>
        <v/>
      </c>
      <c r="CL55" s="604">
        <f t="shared" si="5"/>
        <v>0</v>
      </c>
      <c r="CN55" s="609"/>
      <c r="CO55" s="576" t="s">
        <v>124</v>
      </c>
      <c r="CP55" s="610">
        <f t="shared" si="1"/>
        <v>0</v>
      </c>
      <c r="CQ55" s="611">
        <f t="shared" si="1"/>
        <v>0</v>
      </c>
      <c r="CR55" s="585">
        <f t="shared" si="2"/>
        <v>0</v>
      </c>
      <c r="CS55" s="379"/>
      <c r="CT55" s="379"/>
      <c r="CV55" s="569"/>
      <c r="CW55" s="569"/>
      <c r="CX55" s="569"/>
      <c r="CY55" s="580" t="s">
        <v>124</v>
      </c>
      <c r="CZ55" s="585">
        <f t="shared" si="3"/>
        <v>0</v>
      </c>
      <c r="DB55" s="569"/>
      <c r="DC55" s="612" t="s">
        <v>124</v>
      </c>
      <c r="DD55" s="585">
        <f t="shared" si="4"/>
        <v>0</v>
      </c>
      <c r="DE55" s="585">
        <f t="shared" si="4"/>
        <v>0</v>
      </c>
      <c r="DF55" s="585">
        <f t="shared" si="4"/>
        <v>0</v>
      </c>
      <c r="DG55" s="585">
        <f t="shared" si="4"/>
        <v>0</v>
      </c>
      <c r="DH55" s="464"/>
      <c r="DI55" s="464"/>
      <c r="DL55" s="250"/>
      <c r="DM55" s="379"/>
      <c r="DN55" s="347">
        <v>41</v>
      </c>
      <c r="DO55" s="347" t="s">
        <v>390</v>
      </c>
      <c r="DP55" s="347" t="s">
        <v>387</v>
      </c>
      <c r="DQ55" s="347">
        <v>700</v>
      </c>
      <c r="DU55" s="251"/>
      <c r="DV55" s="251"/>
      <c r="DW55" s="347">
        <v>350</v>
      </c>
      <c r="DZ55" s="347">
        <v>40</v>
      </c>
      <c r="EA55" s="347" t="s">
        <v>389</v>
      </c>
      <c r="EB55" s="347" t="s">
        <v>702</v>
      </c>
      <c r="EC55" s="587">
        <v>400</v>
      </c>
    </row>
    <row r="56" spans="2:133" ht="16.5" customHeight="1">
      <c r="C56" s="750" t="s">
        <v>660</v>
      </c>
      <c r="D56" s="751"/>
      <c r="E56" s="752">
        <f>'届出算出 (6コース)  (2)'!CZ50</f>
        <v>0</v>
      </c>
      <c r="F56" s="752"/>
      <c r="G56" s="752"/>
      <c r="H56" s="752">
        <f>'届出算出 (6コース)  (2)'!CR50</f>
        <v>0</v>
      </c>
      <c r="I56" s="752"/>
      <c r="J56" s="753"/>
      <c r="K56" s="754">
        <f t="shared" ref="K56:K61" si="6">SUM(E56:J56)</f>
        <v>0</v>
      </c>
      <c r="L56" s="752"/>
      <c r="M56" s="755"/>
      <c r="N56" s="756">
        <f>'届出算出 (6コース)  (2)'!DD50</f>
        <v>0</v>
      </c>
      <c r="O56" s="757"/>
      <c r="P56" s="758"/>
      <c r="Q56" s="759">
        <f t="shared" ref="Q56:Q61" si="7">SUM(K56:P56)</f>
        <v>0</v>
      </c>
      <c r="R56" s="752"/>
      <c r="S56" s="755"/>
      <c r="T56" s="740">
        <f>'届出算出 (6コース)  (2)'!DE50</f>
        <v>0</v>
      </c>
      <c r="U56" s="741"/>
      <c r="V56" s="740">
        <f>'届出算出 (6コース)  (2)'!DF50</f>
        <v>0</v>
      </c>
      <c r="W56" s="741"/>
      <c r="X56" s="742"/>
      <c r="Y56" s="743"/>
      <c r="Z56" s="379"/>
      <c r="AA56" s="744" t="s">
        <v>660</v>
      </c>
      <c r="AB56" s="745"/>
      <c r="AC56" s="746">
        <f t="shared" ref="AC56:AC61" si="8">E56</f>
        <v>0</v>
      </c>
      <c r="AD56" s="747"/>
      <c r="AE56" s="748"/>
      <c r="AF56" s="746">
        <f t="shared" ref="AF56:AF61" si="9">H56</f>
        <v>0</v>
      </c>
      <c r="AG56" s="747"/>
      <c r="AH56" s="749"/>
      <c r="AI56" s="769">
        <f t="shared" ref="AI56:AI61" si="10">K56</f>
        <v>0</v>
      </c>
      <c r="AJ56" s="747"/>
      <c r="AK56" s="749"/>
      <c r="AL56" s="769">
        <f t="shared" ref="AL56:AL61" si="11">N56</f>
        <v>0</v>
      </c>
      <c r="AM56" s="747"/>
      <c r="AN56" s="749"/>
      <c r="AO56" s="769">
        <f t="shared" ref="AO56:AO61" si="12">SUM(AI56:AN56)</f>
        <v>0</v>
      </c>
      <c r="AP56" s="747"/>
      <c r="AQ56" s="749"/>
      <c r="AR56" s="710">
        <f t="shared" ref="AR56:AR62" si="13">T56</f>
        <v>0</v>
      </c>
      <c r="AS56" s="711"/>
      <c r="AT56" s="710">
        <f>V56</f>
        <v>0</v>
      </c>
      <c r="AU56" s="736"/>
      <c r="AV56" s="737"/>
      <c r="AW56" s="738"/>
      <c r="BB56" s="379"/>
      <c r="BC56" s="379"/>
      <c r="BD56" s="379"/>
      <c r="BE56" s="379"/>
      <c r="BF56" s="379"/>
      <c r="BG56" s="379"/>
      <c r="BH56" s="379"/>
      <c r="BI56" s="379"/>
      <c r="BJ56" s="379"/>
      <c r="BK56" s="379"/>
      <c r="BL56" s="379"/>
      <c r="BM56" s="379"/>
      <c r="BN56" s="379"/>
      <c r="BO56" s="379"/>
      <c r="BP56" s="379"/>
      <c r="BQ56" s="379"/>
      <c r="BR56" s="379"/>
      <c r="BS56" s="379"/>
      <c r="BT56" s="379"/>
      <c r="CB56" s="379"/>
      <c r="CC56" s="476"/>
      <c r="CD56" s="379"/>
      <c r="CE56" s="458"/>
      <c r="CF56" s="613">
        <v>6</v>
      </c>
      <c r="CG56" s="614" t="str">
        <f>IF('届出算出 (6コース)  (2)'!N44="","",VLOOKUP('届出算出 (6コース)  (2)'!N44,$DN:$DW,10,FALSE))</f>
        <v/>
      </c>
      <c r="CH56" s="614" t="str">
        <f>IF('届出算出 (6コース)  (2)'!R44="","",VLOOKUP('届出算出 (6コース)  (2)'!R44,$DN:$DW,10,FALSE))</f>
        <v/>
      </c>
      <c r="CI56" s="614" t="str">
        <f>IF('届出算出 (6コース)  (2)'!V44="","",VLOOKUP('届出算出 (6コース)  (2)'!V44,$DN:$DW,10,FALSE))</f>
        <v/>
      </c>
      <c r="CJ56" s="614" t="str">
        <f>IF('届出算出 (6コース)  (2)'!Z44="","",VLOOKUP('届出算出 (6コース)  (2)'!Z44,$DN:$DW,10,FALSE))</f>
        <v/>
      </c>
      <c r="CK56" s="614" t="str">
        <f>IF('届出算出 (6コース)  (2)'!AD44="","",VLOOKUP('届出算出 (6コース)  (2)'!AD44,$DN:$DW,10,FALSE))</f>
        <v/>
      </c>
      <c r="CL56" s="615">
        <f t="shared" si="5"/>
        <v>0</v>
      </c>
      <c r="CN56" s="465">
        <v>1</v>
      </c>
      <c r="CO56" s="465">
        <v>2</v>
      </c>
      <c r="CP56" s="465">
        <v>3</v>
      </c>
      <c r="CQ56" s="465">
        <v>4</v>
      </c>
      <c r="CR56" s="465">
        <v>5</v>
      </c>
      <c r="DH56" s="464"/>
      <c r="DI56" s="464"/>
      <c r="DL56" s="250"/>
      <c r="DM56" s="379"/>
      <c r="DN56" s="347">
        <v>42</v>
      </c>
      <c r="DO56" s="347" t="s">
        <v>392</v>
      </c>
      <c r="DP56" s="347" t="s">
        <v>387</v>
      </c>
      <c r="DQ56" s="347">
        <v>1000</v>
      </c>
      <c r="DU56" s="251"/>
      <c r="DV56" s="251"/>
      <c r="DW56" s="347">
        <v>500</v>
      </c>
      <c r="DZ56" s="347">
        <v>41</v>
      </c>
      <c r="EA56" s="347" t="s">
        <v>390</v>
      </c>
      <c r="EB56" s="347" t="s">
        <v>702</v>
      </c>
      <c r="EC56" s="587">
        <v>700</v>
      </c>
    </row>
    <row r="57" spans="2:133" ht="16.5" customHeight="1">
      <c r="C57" s="725" t="s">
        <v>662</v>
      </c>
      <c r="D57" s="726"/>
      <c r="E57" s="727">
        <f>'届出算出 (6コース)  (2)'!CZ51</f>
        <v>0</v>
      </c>
      <c r="F57" s="727"/>
      <c r="G57" s="727"/>
      <c r="H57" s="727">
        <f>'届出算出 (6コース)  (2)'!CR51</f>
        <v>0</v>
      </c>
      <c r="I57" s="727"/>
      <c r="J57" s="728"/>
      <c r="K57" s="729">
        <f t="shared" si="6"/>
        <v>0</v>
      </c>
      <c r="L57" s="727"/>
      <c r="M57" s="730"/>
      <c r="N57" s="731">
        <f>'届出算出 (6コース)  (2)'!DD51</f>
        <v>0</v>
      </c>
      <c r="O57" s="732"/>
      <c r="P57" s="733"/>
      <c r="Q57" s="734">
        <f t="shared" si="7"/>
        <v>0</v>
      </c>
      <c r="R57" s="727"/>
      <c r="S57" s="730"/>
      <c r="T57" s="715">
        <f>'届出算出 (6コース)  (2)'!DE51</f>
        <v>0</v>
      </c>
      <c r="U57" s="716"/>
      <c r="V57" s="715">
        <f>'届出算出 (6コース)  (2)'!DF51</f>
        <v>0</v>
      </c>
      <c r="W57" s="716"/>
      <c r="X57" s="718"/>
      <c r="Y57" s="739"/>
      <c r="Z57" s="379"/>
      <c r="AA57" s="719" t="s">
        <v>662</v>
      </c>
      <c r="AB57" s="720"/>
      <c r="AC57" s="721">
        <f t="shared" si="8"/>
        <v>0</v>
      </c>
      <c r="AD57" s="722"/>
      <c r="AE57" s="723"/>
      <c r="AF57" s="721">
        <f t="shared" si="9"/>
        <v>0</v>
      </c>
      <c r="AG57" s="722"/>
      <c r="AH57" s="724"/>
      <c r="AI57" s="735">
        <f t="shared" si="10"/>
        <v>0</v>
      </c>
      <c r="AJ57" s="722"/>
      <c r="AK57" s="724"/>
      <c r="AL57" s="735">
        <f t="shared" si="11"/>
        <v>0</v>
      </c>
      <c r="AM57" s="722"/>
      <c r="AN57" s="724"/>
      <c r="AO57" s="735">
        <f t="shared" si="12"/>
        <v>0</v>
      </c>
      <c r="AP57" s="722"/>
      <c r="AQ57" s="724"/>
      <c r="AR57" s="710">
        <f t="shared" si="13"/>
        <v>0</v>
      </c>
      <c r="AS57" s="711"/>
      <c r="AT57" s="710">
        <f>V57</f>
        <v>0</v>
      </c>
      <c r="AU57" s="736"/>
      <c r="AV57" s="737"/>
      <c r="AW57" s="738"/>
      <c r="BB57" s="379"/>
      <c r="BC57" s="379"/>
      <c r="BD57" s="379"/>
      <c r="BE57" s="379"/>
      <c r="BF57" s="379"/>
      <c r="BG57" s="379"/>
      <c r="BH57" s="379"/>
      <c r="BI57" s="379"/>
      <c r="BJ57" s="379"/>
      <c r="BK57" s="379"/>
      <c r="BL57" s="379"/>
      <c r="BM57" s="379"/>
      <c r="BN57" s="379"/>
      <c r="BO57" s="379"/>
      <c r="BP57" s="379"/>
      <c r="BQ57" s="379"/>
      <c r="BR57" s="379"/>
      <c r="BS57" s="379"/>
      <c r="BT57" s="379"/>
      <c r="CB57" s="379"/>
      <c r="CC57" s="476"/>
      <c r="CD57" s="379"/>
      <c r="CE57" s="379"/>
      <c r="CF57" s="613">
        <v>7</v>
      </c>
      <c r="CG57" s="614" t="str">
        <f>IF('届出算出 (6コース)  (2)'!N48="","",VLOOKUP('届出算出 (6コース)  (2)'!N48,$DN:$DW,10,FALSE))</f>
        <v/>
      </c>
      <c r="CH57" s="614" t="str">
        <f>IF('届出算出 (6コース)  (2)'!R48="","",VLOOKUP('届出算出 (6コース)  (2)'!R48,$DN:$DW,10,FALSE))</f>
        <v/>
      </c>
      <c r="CI57" s="614" t="str">
        <f>IF('届出算出 (6コース)  (2)'!V48="","",VLOOKUP('届出算出 (6コース)  (2)'!V48,$DN:$DW,10,FALSE))</f>
        <v/>
      </c>
      <c r="CJ57" s="614" t="str">
        <f>IF('届出算出 (6コース)  (2)'!Z48="","",VLOOKUP('届出算出 (6コース)  (2)'!Z48,$DN:$DW,10,FALSE))</f>
        <v/>
      </c>
      <c r="CK57" s="614" t="str">
        <f>IF('届出算出 (6コース)  (2)'!AD48="","",VLOOKUP('届出算出 (6コース)  (2)'!AD48,$DN:$DW,10,FALSE))</f>
        <v/>
      </c>
      <c r="CL57" s="615">
        <f t="shared" si="5"/>
        <v>0</v>
      </c>
      <c r="DH57" s="464"/>
      <c r="DI57" s="464"/>
      <c r="DL57" s="250"/>
      <c r="DM57" s="379"/>
      <c r="DN57" s="347">
        <v>43</v>
      </c>
      <c r="DO57" s="347" t="s">
        <v>394</v>
      </c>
      <c r="DP57" s="347" t="s">
        <v>387</v>
      </c>
      <c r="DQ57" s="347">
        <v>400</v>
      </c>
      <c r="DU57" s="251"/>
      <c r="DV57" s="251"/>
      <c r="DW57" s="347">
        <v>200</v>
      </c>
      <c r="DZ57" s="347">
        <v>42</v>
      </c>
      <c r="EA57" s="347" t="s">
        <v>392</v>
      </c>
      <c r="EB57" s="347" t="s">
        <v>702</v>
      </c>
      <c r="EC57" s="587">
        <v>1000</v>
      </c>
    </row>
    <row r="58" spans="2:133" ht="16.5" customHeight="1">
      <c r="C58" s="725" t="s">
        <v>121</v>
      </c>
      <c r="D58" s="726"/>
      <c r="E58" s="727">
        <f>'届出算出 (6コース)  (2)'!CZ52</f>
        <v>0</v>
      </c>
      <c r="F58" s="727"/>
      <c r="G58" s="727"/>
      <c r="H58" s="727">
        <f>'届出算出 (6コース)  (2)'!CR52</f>
        <v>0</v>
      </c>
      <c r="I58" s="727"/>
      <c r="J58" s="728"/>
      <c r="K58" s="729">
        <f t="shared" si="6"/>
        <v>0</v>
      </c>
      <c r="L58" s="727"/>
      <c r="M58" s="730"/>
      <c r="N58" s="731">
        <f>'届出算出 (6コース)  (2)'!DD52</f>
        <v>0</v>
      </c>
      <c r="O58" s="732"/>
      <c r="P58" s="733"/>
      <c r="Q58" s="734">
        <f t="shared" si="7"/>
        <v>0</v>
      </c>
      <c r="R58" s="727"/>
      <c r="S58" s="730"/>
      <c r="T58" s="715">
        <f>'届出算出 (6コース)  (2)'!DE52</f>
        <v>0</v>
      </c>
      <c r="U58" s="716"/>
      <c r="V58" s="715">
        <f>'届出算出 (6コース)  (2)'!DF52</f>
        <v>0</v>
      </c>
      <c r="W58" s="716"/>
      <c r="X58" s="715">
        <f>'届出算出 (6コース)  (2)'!DG52</f>
        <v>0</v>
      </c>
      <c r="Y58" s="716"/>
      <c r="Z58" s="379"/>
      <c r="AA58" s="719" t="s">
        <v>121</v>
      </c>
      <c r="AB58" s="720"/>
      <c r="AC58" s="721">
        <f t="shared" si="8"/>
        <v>0</v>
      </c>
      <c r="AD58" s="722"/>
      <c r="AE58" s="723"/>
      <c r="AF58" s="721">
        <f t="shared" si="9"/>
        <v>0</v>
      </c>
      <c r="AG58" s="722"/>
      <c r="AH58" s="724"/>
      <c r="AI58" s="735">
        <f t="shared" si="10"/>
        <v>0</v>
      </c>
      <c r="AJ58" s="722"/>
      <c r="AK58" s="724"/>
      <c r="AL58" s="735">
        <f t="shared" si="11"/>
        <v>0</v>
      </c>
      <c r="AM58" s="722"/>
      <c r="AN58" s="724"/>
      <c r="AO58" s="735">
        <f t="shared" si="12"/>
        <v>0</v>
      </c>
      <c r="AP58" s="722"/>
      <c r="AQ58" s="724"/>
      <c r="AR58" s="710">
        <f t="shared" si="13"/>
        <v>0</v>
      </c>
      <c r="AS58" s="711"/>
      <c r="AT58" s="710">
        <f>V58</f>
        <v>0</v>
      </c>
      <c r="AU58" s="736"/>
      <c r="AV58" s="714">
        <f>X58</f>
        <v>0</v>
      </c>
      <c r="AW58" s="711"/>
      <c r="BA58" s="379"/>
      <c r="BB58" s="379"/>
      <c r="BC58" s="379"/>
      <c r="BD58" s="379"/>
      <c r="BE58" s="379"/>
      <c r="BF58" s="379"/>
      <c r="BG58" s="379"/>
      <c r="BH58" s="379"/>
      <c r="BI58" s="379"/>
      <c r="BJ58" s="379"/>
      <c r="BK58" s="379"/>
      <c r="BL58" s="379"/>
      <c r="BM58" s="379"/>
      <c r="BN58" s="379"/>
      <c r="BO58" s="379"/>
      <c r="BP58" s="379"/>
      <c r="BQ58" s="379"/>
      <c r="BR58" s="379"/>
      <c r="BS58" s="379"/>
      <c r="BT58" s="379"/>
      <c r="CB58" s="379"/>
      <c r="CC58" s="476"/>
      <c r="CD58" s="379"/>
      <c r="DH58" s="464"/>
      <c r="DI58" s="464"/>
      <c r="DL58" s="250"/>
      <c r="DM58" s="379"/>
      <c r="DN58" s="347">
        <v>44</v>
      </c>
      <c r="DO58" s="347" t="s">
        <v>396</v>
      </c>
      <c r="DP58" s="347" t="s">
        <v>397</v>
      </c>
      <c r="DQ58" s="347">
        <v>500</v>
      </c>
      <c r="DU58" s="251"/>
      <c r="DV58" s="251"/>
      <c r="DW58" s="347">
        <v>250</v>
      </c>
      <c r="DZ58" s="347">
        <v>43</v>
      </c>
      <c r="EA58" s="347" t="s">
        <v>706</v>
      </c>
      <c r="EB58" s="347" t="s">
        <v>702</v>
      </c>
      <c r="EC58" s="587">
        <v>400</v>
      </c>
    </row>
    <row r="59" spans="2:133" ht="16.5" customHeight="1">
      <c r="C59" s="725" t="s">
        <v>677</v>
      </c>
      <c r="D59" s="726"/>
      <c r="E59" s="727">
        <f>'届出算出 (6コース)  (2)'!CZ53</f>
        <v>0</v>
      </c>
      <c r="F59" s="727"/>
      <c r="G59" s="727"/>
      <c r="H59" s="727">
        <f>'届出算出 (6コース)  (2)'!CR53</f>
        <v>0</v>
      </c>
      <c r="I59" s="727"/>
      <c r="J59" s="728"/>
      <c r="K59" s="729">
        <f t="shared" si="6"/>
        <v>0</v>
      </c>
      <c r="L59" s="727"/>
      <c r="M59" s="730"/>
      <c r="N59" s="731">
        <f>'届出算出 (6コース)  (2)'!DD53</f>
        <v>0</v>
      </c>
      <c r="O59" s="732"/>
      <c r="P59" s="733"/>
      <c r="Q59" s="734">
        <f t="shared" si="7"/>
        <v>0</v>
      </c>
      <c r="R59" s="727"/>
      <c r="S59" s="730"/>
      <c r="T59" s="715">
        <f>'届出算出 (6コース)  (2)'!DE53</f>
        <v>0</v>
      </c>
      <c r="U59" s="716"/>
      <c r="V59" s="715">
        <f>'届出算出 (6コース)  (2)'!DF53</f>
        <v>0</v>
      </c>
      <c r="W59" s="716"/>
      <c r="X59" s="715">
        <f>'届出算出 (6コース)  (2)'!DG53</f>
        <v>0</v>
      </c>
      <c r="Y59" s="716"/>
      <c r="Z59" s="379"/>
      <c r="AA59" s="719" t="s">
        <v>677</v>
      </c>
      <c r="AB59" s="720"/>
      <c r="AC59" s="721">
        <f t="shared" si="8"/>
        <v>0</v>
      </c>
      <c r="AD59" s="722"/>
      <c r="AE59" s="723"/>
      <c r="AF59" s="721">
        <f t="shared" si="9"/>
        <v>0</v>
      </c>
      <c r="AG59" s="722"/>
      <c r="AH59" s="724"/>
      <c r="AI59" s="735">
        <f t="shared" si="10"/>
        <v>0</v>
      </c>
      <c r="AJ59" s="722"/>
      <c r="AK59" s="724"/>
      <c r="AL59" s="735">
        <f t="shared" si="11"/>
        <v>0</v>
      </c>
      <c r="AM59" s="722"/>
      <c r="AN59" s="724"/>
      <c r="AO59" s="735">
        <f t="shared" si="12"/>
        <v>0</v>
      </c>
      <c r="AP59" s="722"/>
      <c r="AQ59" s="724"/>
      <c r="AR59" s="710">
        <f t="shared" si="13"/>
        <v>0</v>
      </c>
      <c r="AS59" s="711"/>
      <c r="AT59" s="710">
        <f>V59</f>
        <v>0</v>
      </c>
      <c r="AU59" s="736"/>
      <c r="AV59" s="714">
        <f>X59</f>
        <v>0</v>
      </c>
      <c r="AW59" s="711"/>
      <c r="BI59" s="379"/>
      <c r="BJ59" s="379"/>
      <c r="BK59" s="379"/>
      <c r="BL59" s="379"/>
      <c r="BM59" s="379"/>
      <c r="BN59" s="379"/>
      <c r="BO59" s="379"/>
      <c r="BP59" s="379"/>
      <c r="BQ59" s="379"/>
      <c r="BR59" s="379"/>
      <c r="BS59" s="379"/>
      <c r="BT59" s="379"/>
      <c r="CB59" s="379"/>
      <c r="CC59" s="476"/>
      <c r="CD59" s="379"/>
      <c r="DH59" s="464"/>
      <c r="DI59" s="464"/>
      <c r="DL59" s="250"/>
      <c r="DM59" s="379"/>
      <c r="DN59" s="347">
        <v>45</v>
      </c>
      <c r="DO59" s="347" t="s">
        <v>399</v>
      </c>
      <c r="DP59" s="347" t="s">
        <v>397</v>
      </c>
      <c r="DQ59" s="347">
        <v>700</v>
      </c>
      <c r="DU59" s="251"/>
      <c r="DV59" s="251"/>
      <c r="DW59" s="347">
        <v>350</v>
      </c>
      <c r="DZ59" s="347">
        <v>44</v>
      </c>
      <c r="EA59" s="347" t="s">
        <v>396</v>
      </c>
      <c r="EB59" s="347" t="s">
        <v>707</v>
      </c>
      <c r="EC59" s="587">
        <v>500</v>
      </c>
    </row>
    <row r="60" spans="2:133" ht="16.5" customHeight="1">
      <c r="C60" s="725" t="s">
        <v>123</v>
      </c>
      <c r="D60" s="726"/>
      <c r="E60" s="727">
        <f>'届出算出 (6コース)  (2)'!CZ54</f>
        <v>0</v>
      </c>
      <c r="F60" s="727"/>
      <c r="G60" s="727"/>
      <c r="H60" s="727">
        <f>'届出算出 (6コース)  (2)'!CR54</f>
        <v>0</v>
      </c>
      <c r="I60" s="727"/>
      <c r="J60" s="728"/>
      <c r="K60" s="729">
        <f t="shared" si="6"/>
        <v>0</v>
      </c>
      <c r="L60" s="727"/>
      <c r="M60" s="730"/>
      <c r="N60" s="731">
        <f>'届出算出 (6コース)  (2)'!DD54</f>
        <v>0</v>
      </c>
      <c r="O60" s="732"/>
      <c r="P60" s="733"/>
      <c r="Q60" s="734">
        <f t="shared" si="7"/>
        <v>0</v>
      </c>
      <c r="R60" s="727"/>
      <c r="S60" s="730"/>
      <c r="T60" s="715">
        <f>'届出算出 (6コース)  (2)'!DE54</f>
        <v>0</v>
      </c>
      <c r="U60" s="716"/>
      <c r="V60" s="717"/>
      <c r="W60" s="718"/>
      <c r="X60" s="715">
        <f>'届出算出 (6コース)  (2)'!DG54</f>
        <v>0</v>
      </c>
      <c r="Y60" s="716"/>
      <c r="Z60" s="379"/>
      <c r="AA60" s="719" t="s">
        <v>123</v>
      </c>
      <c r="AB60" s="720"/>
      <c r="AC60" s="721">
        <f t="shared" si="8"/>
        <v>0</v>
      </c>
      <c r="AD60" s="722"/>
      <c r="AE60" s="723"/>
      <c r="AF60" s="721">
        <f t="shared" si="9"/>
        <v>0</v>
      </c>
      <c r="AG60" s="722"/>
      <c r="AH60" s="724"/>
      <c r="AI60" s="735">
        <f t="shared" si="10"/>
        <v>0</v>
      </c>
      <c r="AJ60" s="722"/>
      <c r="AK60" s="724"/>
      <c r="AL60" s="735">
        <f t="shared" si="11"/>
        <v>0</v>
      </c>
      <c r="AM60" s="722"/>
      <c r="AN60" s="724"/>
      <c r="AO60" s="735">
        <f t="shared" si="12"/>
        <v>0</v>
      </c>
      <c r="AP60" s="722"/>
      <c r="AQ60" s="724"/>
      <c r="AR60" s="710">
        <f t="shared" si="13"/>
        <v>0</v>
      </c>
      <c r="AS60" s="711"/>
      <c r="AT60" s="712"/>
      <c r="AU60" s="713"/>
      <c r="AV60" s="714">
        <f>X60</f>
        <v>0</v>
      </c>
      <c r="AW60" s="711"/>
      <c r="BI60" s="379"/>
      <c r="BJ60" s="379"/>
      <c r="BK60" s="379"/>
      <c r="BL60" s="379"/>
      <c r="BM60" s="379"/>
      <c r="BN60" s="379"/>
      <c r="BO60" s="379"/>
      <c r="BP60" s="379"/>
      <c r="BQ60" s="379"/>
      <c r="BR60" s="379"/>
      <c r="BS60" s="379"/>
      <c r="BT60" s="379"/>
      <c r="CB60" s="379"/>
      <c r="CC60" s="476"/>
      <c r="CD60" s="379"/>
      <c r="DH60" s="464"/>
      <c r="DI60" s="464"/>
      <c r="DL60" s="250"/>
      <c r="DM60" s="379"/>
      <c r="DN60" s="347">
        <v>46</v>
      </c>
      <c r="DO60" s="347" t="s">
        <v>401</v>
      </c>
      <c r="DP60" s="347" t="s">
        <v>387</v>
      </c>
      <c r="DQ60" s="347">
        <v>400</v>
      </c>
      <c r="DU60" s="251"/>
      <c r="DV60" s="251"/>
      <c r="DW60" s="347">
        <v>200</v>
      </c>
      <c r="DZ60" s="347">
        <v>45</v>
      </c>
      <c r="EA60" s="347" t="s">
        <v>399</v>
      </c>
      <c r="EB60" s="347" t="s">
        <v>707</v>
      </c>
      <c r="EC60" s="587">
        <v>700</v>
      </c>
    </row>
    <row r="61" spans="2:133" ht="16.5" customHeight="1" thickBot="1">
      <c r="C61" s="684" t="s">
        <v>124</v>
      </c>
      <c r="D61" s="685"/>
      <c r="E61" s="686">
        <f>'届出算出 (6コース)  (2)'!CZ55</f>
        <v>0</v>
      </c>
      <c r="F61" s="686"/>
      <c r="G61" s="686"/>
      <c r="H61" s="686">
        <f>'届出算出 (6コース)  (2)'!CR55</f>
        <v>0</v>
      </c>
      <c r="I61" s="686"/>
      <c r="J61" s="687"/>
      <c r="K61" s="688">
        <f t="shared" si="6"/>
        <v>0</v>
      </c>
      <c r="L61" s="686"/>
      <c r="M61" s="689"/>
      <c r="N61" s="690">
        <f>'届出算出 (6コース)  (2)'!DD55</f>
        <v>0</v>
      </c>
      <c r="O61" s="691"/>
      <c r="P61" s="692"/>
      <c r="Q61" s="693">
        <f t="shared" si="7"/>
        <v>0</v>
      </c>
      <c r="R61" s="686"/>
      <c r="S61" s="689"/>
      <c r="T61" s="701">
        <f>'届出算出 (6コース)  (2)'!DE55</f>
        <v>0</v>
      </c>
      <c r="U61" s="702"/>
      <c r="V61" s="703"/>
      <c r="W61" s="704"/>
      <c r="X61" s="704"/>
      <c r="Y61" s="705"/>
      <c r="Z61" s="379"/>
      <c r="AA61" s="706" t="s">
        <v>124</v>
      </c>
      <c r="AB61" s="707"/>
      <c r="AC61" s="708">
        <f t="shared" si="8"/>
        <v>0</v>
      </c>
      <c r="AD61" s="682"/>
      <c r="AE61" s="709"/>
      <c r="AF61" s="708">
        <f t="shared" si="9"/>
        <v>0</v>
      </c>
      <c r="AG61" s="682"/>
      <c r="AH61" s="683"/>
      <c r="AI61" s="681">
        <f t="shared" si="10"/>
        <v>0</v>
      </c>
      <c r="AJ61" s="682"/>
      <c r="AK61" s="683"/>
      <c r="AL61" s="681">
        <f t="shared" si="11"/>
        <v>0</v>
      </c>
      <c r="AM61" s="682"/>
      <c r="AN61" s="683"/>
      <c r="AO61" s="681">
        <f t="shared" si="12"/>
        <v>0</v>
      </c>
      <c r="AP61" s="682"/>
      <c r="AQ61" s="683"/>
      <c r="AR61" s="695">
        <f t="shared" si="13"/>
        <v>0</v>
      </c>
      <c r="AS61" s="696"/>
      <c r="AT61" s="697"/>
      <c r="AU61" s="698"/>
      <c r="AV61" s="699"/>
      <c r="AW61" s="700"/>
      <c r="BI61" s="379"/>
      <c r="BJ61" s="379"/>
      <c r="BK61" s="379"/>
      <c r="BL61" s="379"/>
      <c r="BM61" s="379"/>
      <c r="BN61" s="379"/>
      <c r="BO61" s="379"/>
      <c r="BP61" s="379"/>
      <c r="BQ61" s="379"/>
      <c r="BR61" s="379"/>
      <c r="BS61" s="379"/>
      <c r="BT61" s="379"/>
      <c r="CB61" s="379"/>
      <c r="CC61" s="476"/>
      <c r="CD61" s="379"/>
      <c r="DH61" s="464"/>
      <c r="DI61" s="464"/>
      <c r="DL61" s="250"/>
      <c r="DM61" s="379"/>
      <c r="DN61" s="347">
        <v>47</v>
      </c>
      <c r="DO61" s="347" t="s">
        <v>402</v>
      </c>
      <c r="DP61" s="347" t="s">
        <v>387</v>
      </c>
      <c r="DQ61" s="347">
        <v>700</v>
      </c>
      <c r="DU61" s="251"/>
      <c r="DV61" s="251"/>
      <c r="DW61" s="347">
        <v>350</v>
      </c>
      <c r="DZ61" s="347">
        <v>46</v>
      </c>
      <c r="EA61" s="347" t="s">
        <v>401</v>
      </c>
      <c r="EB61" s="347" t="s">
        <v>702</v>
      </c>
      <c r="EC61" s="587">
        <v>400</v>
      </c>
    </row>
    <row r="62" spans="2:133" ht="16.5" customHeight="1" thickBot="1">
      <c r="C62" s="671" t="s">
        <v>125</v>
      </c>
      <c r="D62" s="672"/>
      <c r="E62" s="673">
        <f>SUM(E56:G61)</f>
        <v>0</v>
      </c>
      <c r="F62" s="673"/>
      <c r="G62" s="673"/>
      <c r="H62" s="673">
        <f>SUM(H56:J61)</f>
        <v>0</v>
      </c>
      <c r="I62" s="673"/>
      <c r="J62" s="674"/>
      <c r="K62" s="675">
        <f>SUM(K56:M61)</f>
        <v>0</v>
      </c>
      <c r="L62" s="673"/>
      <c r="M62" s="676"/>
      <c r="N62" s="677">
        <f>SUM(N56:P61)</f>
        <v>0</v>
      </c>
      <c r="O62" s="678"/>
      <c r="P62" s="679"/>
      <c r="Q62" s="680">
        <f>SUM(Q56:S61)</f>
        <v>0</v>
      </c>
      <c r="R62" s="673"/>
      <c r="S62" s="676"/>
      <c r="T62" s="663">
        <f>SUM(T56:T61)</f>
        <v>0</v>
      </c>
      <c r="U62" s="664"/>
      <c r="V62" s="663">
        <f>SUM(V56:V61)</f>
        <v>0</v>
      </c>
      <c r="W62" s="664"/>
      <c r="X62" s="663">
        <f>SUM(X56:X61)</f>
        <v>0</v>
      </c>
      <c r="Y62" s="664"/>
      <c r="Z62" s="379"/>
      <c r="AA62" s="665" t="s">
        <v>125</v>
      </c>
      <c r="AB62" s="666"/>
      <c r="AC62" s="667">
        <f>SUM(AC56:AE61)</f>
        <v>0</v>
      </c>
      <c r="AD62" s="668"/>
      <c r="AE62" s="669"/>
      <c r="AF62" s="667">
        <f>SUM(AF56:AH61)</f>
        <v>0</v>
      </c>
      <c r="AG62" s="668"/>
      <c r="AH62" s="670"/>
      <c r="AI62" s="694">
        <f>SUM(AI56:AK61)</f>
        <v>0</v>
      </c>
      <c r="AJ62" s="668"/>
      <c r="AK62" s="670"/>
      <c r="AL62" s="694">
        <f>SUM(AL56:AN61)</f>
        <v>0</v>
      </c>
      <c r="AM62" s="668"/>
      <c r="AN62" s="670"/>
      <c r="AO62" s="694">
        <f>SUM(AO56:AQ61)</f>
        <v>0</v>
      </c>
      <c r="AP62" s="668"/>
      <c r="AQ62" s="670"/>
      <c r="AR62" s="659">
        <f t="shared" si="13"/>
        <v>0</v>
      </c>
      <c r="AS62" s="660"/>
      <c r="AT62" s="659">
        <f>V62</f>
        <v>0</v>
      </c>
      <c r="AU62" s="661"/>
      <c r="AV62" s="662">
        <f>X62</f>
        <v>0</v>
      </c>
      <c r="AW62" s="660"/>
      <c r="BA62" s="379"/>
      <c r="BB62" s="379"/>
      <c r="BC62" s="379"/>
      <c r="BD62" s="379"/>
      <c r="BE62" s="379"/>
      <c r="BF62" s="379"/>
      <c r="BG62" s="379"/>
      <c r="BH62" s="379"/>
      <c r="BI62" s="379"/>
      <c r="BJ62" s="379"/>
      <c r="BK62" s="379"/>
      <c r="BL62" s="379"/>
      <c r="BM62" s="379"/>
      <c r="BN62" s="379"/>
      <c r="BO62" s="379"/>
      <c r="BP62" s="379"/>
      <c r="BQ62" s="379"/>
      <c r="BR62" s="379"/>
      <c r="BS62" s="379"/>
      <c r="BT62" s="379"/>
      <c r="CB62" s="379"/>
      <c r="CC62" s="476"/>
      <c r="CD62" s="379"/>
      <c r="CS62" s="379"/>
      <c r="CT62" s="379"/>
      <c r="DH62" s="464"/>
      <c r="DI62" s="464"/>
      <c r="DL62" s="250"/>
      <c r="DM62" s="379"/>
      <c r="DN62" s="251">
        <v>48</v>
      </c>
      <c r="DO62" s="251" t="s">
        <v>381</v>
      </c>
      <c r="DP62" s="251" t="s">
        <v>397</v>
      </c>
      <c r="DQ62" s="347">
        <v>400</v>
      </c>
      <c r="DU62" s="251"/>
      <c r="DV62" s="251"/>
      <c r="DW62" s="347">
        <v>200</v>
      </c>
      <c r="DZ62" s="251">
        <v>47</v>
      </c>
      <c r="EA62" s="251" t="s">
        <v>402</v>
      </c>
      <c r="EB62" s="251" t="s">
        <v>702</v>
      </c>
      <c r="EC62" s="587">
        <v>700</v>
      </c>
    </row>
    <row r="63" spans="2:133" s="380" customFormat="1" ht="16.5" customHeight="1">
      <c r="R63" s="616"/>
      <c r="S63" s="617"/>
      <c r="T63" s="617"/>
      <c r="U63" s="617"/>
      <c r="BU63" s="250"/>
      <c r="BV63" s="250"/>
      <c r="BW63" s="250"/>
      <c r="BX63" s="250"/>
      <c r="BY63" s="250"/>
      <c r="BZ63" s="250"/>
      <c r="CA63" s="250"/>
      <c r="CC63" s="476"/>
      <c r="CE63" s="456"/>
      <c r="CF63" s="456"/>
      <c r="CG63" s="456"/>
      <c r="CH63" s="457"/>
      <c r="CI63" s="457"/>
      <c r="CJ63" s="457"/>
      <c r="CK63" s="457"/>
      <c r="CL63" s="457"/>
      <c r="CM63" s="457"/>
      <c r="CN63" s="457"/>
      <c r="CO63" s="457"/>
      <c r="CP63" s="457"/>
      <c r="CQ63" s="457"/>
      <c r="CR63" s="457"/>
      <c r="CS63" s="457"/>
      <c r="CT63" s="457"/>
      <c r="CU63" s="457"/>
      <c r="CV63" s="457"/>
      <c r="CW63" s="457"/>
      <c r="CX63" s="458"/>
      <c r="CY63" s="458"/>
      <c r="CZ63" s="458"/>
      <c r="DA63" s="457"/>
      <c r="DB63" s="458"/>
      <c r="DC63" s="457"/>
      <c r="DD63" s="457"/>
      <c r="DE63" s="250"/>
      <c r="DF63" s="250"/>
      <c r="DG63" s="250"/>
      <c r="DH63" s="456"/>
      <c r="DI63" s="456"/>
      <c r="DJ63" s="250"/>
      <c r="DK63" s="250"/>
      <c r="DL63" s="250"/>
      <c r="DN63" s="251">
        <v>49</v>
      </c>
      <c r="DO63" s="251" t="s">
        <v>405</v>
      </c>
      <c r="DP63" s="251" t="s">
        <v>397</v>
      </c>
      <c r="DQ63" s="460">
        <v>200</v>
      </c>
      <c r="DR63" s="251"/>
      <c r="DS63" s="251"/>
      <c r="DT63" s="251"/>
      <c r="DU63" s="251"/>
      <c r="DV63" s="251"/>
      <c r="DW63" s="460">
        <v>100</v>
      </c>
      <c r="DZ63" s="251">
        <v>48</v>
      </c>
      <c r="EA63" s="251" t="s">
        <v>381</v>
      </c>
      <c r="EB63" s="251" t="s">
        <v>707</v>
      </c>
      <c r="EC63" s="618">
        <v>400</v>
      </c>
    </row>
    <row r="64" spans="2:133" ht="16.5" customHeight="1">
      <c r="DN64" s="251">
        <v>50</v>
      </c>
      <c r="DO64" s="251" t="s">
        <v>406</v>
      </c>
      <c r="DP64" s="251" t="s">
        <v>397</v>
      </c>
      <c r="DQ64" s="347">
        <v>500</v>
      </c>
      <c r="DW64" s="347">
        <v>250</v>
      </c>
      <c r="DZ64" s="251">
        <v>49</v>
      </c>
      <c r="EA64" s="251" t="s">
        <v>405</v>
      </c>
      <c r="EB64" s="251" t="s">
        <v>348</v>
      </c>
      <c r="EC64" s="587">
        <v>200</v>
      </c>
    </row>
    <row r="65" spans="118:133" ht="16.5" customHeight="1">
      <c r="DN65" s="251">
        <v>51</v>
      </c>
      <c r="DO65" s="251" t="s">
        <v>407</v>
      </c>
      <c r="DP65" s="251" t="s">
        <v>397</v>
      </c>
      <c r="DQ65" s="347">
        <v>400</v>
      </c>
      <c r="DW65" s="347">
        <v>200</v>
      </c>
      <c r="DZ65" s="251">
        <v>50</v>
      </c>
      <c r="EA65" s="251" t="s">
        <v>406</v>
      </c>
      <c r="EB65" s="251" t="s">
        <v>348</v>
      </c>
      <c r="EC65" s="587">
        <v>500</v>
      </c>
    </row>
    <row r="66" spans="118:133" ht="16.5" customHeight="1">
      <c r="DN66" s="251">
        <v>52</v>
      </c>
      <c r="DO66" s="251" t="s">
        <v>408</v>
      </c>
      <c r="DP66" s="251" t="s">
        <v>387</v>
      </c>
      <c r="DQ66" s="347">
        <v>400</v>
      </c>
      <c r="DW66" s="460">
        <v>200</v>
      </c>
      <c r="DZ66" s="251">
        <v>51</v>
      </c>
      <c r="EA66" s="251" t="s">
        <v>407</v>
      </c>
      <c r="EB66" s="251" t="s">
        <v>348</v>
      </c>
      <c r="EC66" s="587">
        <v>400</v>
      </c>
    </row>
    <row r="67" spans="118:133" ht="16.5" customHeight="1">
      <c r="DN67" s="251">
        <v>53</v>
      </c>
      <c r="DO67" s="251" t="s">
        <v>409</v>
      </c>
      <c r="DP67" s="251" t="s">
        <v>387</v>
      </c>
      <c r="DQ67" s="347">
        <v>0</v>
      </c>
      <c r="DW67" s="347">
        <v>0</v>
      </c>
      <c r="DZ67" s="251">
        <v>52</v>
      </c>
      <c r="EA67" s="251" t="s">
        <v>408</v>
      </c>
      <c r="EB67" s="251" t="s">
        <v>348</v>
      </c>
      <c r="EC67" s="587">
        <v>400</v>
      </c>
    </row>
    <row r="68" spans="118:133" ht="16.5" customHeight="1">
      <c r="DN68" s="251">
        <v>54</v>
      </c>
      <c r="DO68" s="251" t="s">
        <v>412</v>
      </c>
      <c r="DP68" s="251" t="s">
        <v>387</v>
      </c>
      <c r="DQ68" s="347">
        <v>400</v>
      </c>
      <c r="DW68" s="347">
        <v>200</v>
      </c>
      <c r="DZ68" s="251">
        <v>53</v>
      </c>
      <c r="EA68" s="251" t="s">
        <v>409</v>
      </c>
      <c r="EB68" s="251" t="s">
        <v>348</v>
      </c>
      <c r="EC68" s="587">
        <v>0</v>
      </c>
    </row>
    <row r="69" spans="118:133" ht="16.5" customHeight="1">
      <c r="DN69" s="251">
        <v>55</v>
      </c>
      <c r="DO69" s="251" t="s">
        <v>413</v>
      </c>
      <c r="DP69" s="251" t="s">
        <v>387</v>
      </c>
      <c r="DQ69" s="347">
        <v>400</v>
      </c>
      <c r="DW69" s="460">
        <v>200</v>
      </c>
      <c r="DZ69" s="251">
        <v>54</v>
      </c>
      <c r="EA69" s="251" t="s">
        <v>412</v>
      </c>
      <c r="EB69" s="251" t="s">
        <v>348</v>
      </c>
      <c r="EC69" s="587">
        <v>400</v>
      </c>
    </row>
    <row r="70" spans="118:133" ht="16.5" customHeight="1">
      <c r="DN70" s="251">
        <v>56</v>
      </c>
      <c r="DO70" s="251" t="s">
        <v>414</v>
      </c>
      <c r="DP70" s="251" t="s">
        <v>387</v>
      </c>
      <c r="DQ70" s="347">
        <v>100</v>
      </c>
      <c r="DW70" s="460">
        <v>50</v>
      </c>
      <c r="DZ70" s="251">
        <v>55</v>
      </c>
      <c r="EA70" s="251" t="s">
        <v>413</v>
      </c>
      <c r="EB70" s="251" t="s">
        <v>348</v>
      </c>
      <c r="EC70" s="587">
        <v>400</v>
      </c>
    </row>
    <row r="71" spans="118:133" ht="16.5" customHeight="1">
      <c r="DN71" s="251">
        <v>57</v>
      </c>
      <c r="DO71" s="251" t="s">
        <v>416</v>
      </c>
      <c r="DP71" s="251" t="s">
        <v>387</v>
      </c>
      <c r="DQ71" s="347">
        <v>200</v>
      </c>
      <c r="DW71" s="460">
        <v>100</v>
      </c>
      <c r="DZ71" s="251">
        <v>56</v>
      </c>
      <c r="EA71" s="251" t="s">
        <v>414</v>
      </c>
      <c r="EB71" s="251" t="s">
        <v>348</v>
      </c>
      <c r="EC71" s="587">
        <v>100</v>
      </c>
    </row>
    <row r="72" spans="118:133" ht="16.5" customHeight="1">
      <c r="DN72" s="251">
        <v>58</v>
      </c>
      <c r="DO72" s="251" t="s">
        <v>419</v>
      </c>
      <c r="DP72" s="251" t="s">
        <v>348</v>
      </c>
      <c r="DQ72" s="347">
        <v>0</v>
      </c>
      <c r="DW72" s="460">
        <v>0</v>
      </c>
      <c r="DZ72" s="251">
        <v>57</v>
      </c>
      <c r="EA72" s="251" t="s">
        <v>416</v>
      </c>
      <c r="EB72" s="251" t="s">
        <v>348</v>
      </c>
      <c r="EC72" s="587">
        <v>200</v>
      </c>
    </row>
    <row r="73" spans="118:133" ht="16.5" customHeight="1">
      <c r="DN73" s="251">
        <v>59</v>
      </c>
      <c r="DO73" s="251" t="s">
        <v>420</v>
      </c>
      <c r="DP73" s="251" t="s">
        <v>348</v>
      </c>
      <c r="DQ73" s="347">
        <v>300</v>
      </c>
      <c r="DW73" s="460">
        <v>200</v>
      </c>
      <c r="DZ73" s="251">
        <v>58</v>
      </c>
      <c r="EA73" s="251" t="s">
        <v>419</v>
      </c>
      <c r="EB73" s="251" t="s">
        <v>348</v>
      </c>
      <c r="EC73" s="587">
        <v>0</v>
      </c>
    </row>
    <row r="74" spans="118:133" ht="16.5" customHeight="1">
      <c r="DN74" s="449">
        <v>60</v>
      </c>
      <c r="DO74" s="449" t="s">
        <v>421</v>
      </c>
      <c r="DP74" s="449" t="s">
        <v>348</v>
      </c>
      <c r="DQ74" s="449">
        <v>800</v>
      </c>
      <c r="DW74" s="347">
        <v>400</v>
      </c>
      <c r="DZ74" s="449">
        <v>59</v>
      </c>
      <c r="EA74" s="449" t="s">
        <v>420</v>
      </c>
      <c r="EB74" s="449" t="s">
        <v>348</v>
      </c>
      <c r="EC74" s="619">
        <v>300</v>
      </c>
    </row>
    <row r="75" spans="118:133" ht="16.5" customHeight="1">
      <c r="DN75" s="449">
        <v>61</v>
      </c>
      <c r="DO75" s="449" t="s">
        <v>422</v>
      </c>
      <c r="DP75" s="449" t="s">
        <v>348</v>
      </c>
      <c r="DQ75" s="449">
        <v>1200</v>
      </c>
      <c r="DW75" s="347">
        <v>600</v>
      </c>
      <c r="DZ75" s="449">
        <v>60</v>
      </c>
      <c r="EA75" s="449" t="s">
        <v>421</v>
      </c>
      <c r="EB75" s="449" t="s">
        <v>348</v>
      </c>
      <c r="EC75" s="619">
        <v>800</v>
      </c>
    </row>
    <row r="76" spans="118:133" ht="16.5" customHeight="1">
      <c r="DN76" s="251">
        <v>67</v>
      </c>
      <c r="DO76" s="251" t="s">
        <v>425</v>
      </c>
      <c r="DP76" s="251" t="s">
        <v>348</v>
      </c>
      <c r="DQ76" s="347">
        <v>0</v>
      </c>
      <c r="DW76" s="347">
        <v>0</v>
      </c>
      <c r="DZ76" s="251">
        <v>61</v>
      </c>
      <c r="EA76" s="251" t="s">
        <v>422</v>
      </c>
      <c r="EB76" s="251" t="s">
        <v>348</v>
      </c>
      <c r="EC76" s="587">
        <v>1200</v>
      </c>
    </row>
    <row r="77" spans="118:133" ht="16.5" customHeight="1">
      <c r="DN77" s="251">
        <v>68</v>
      </c>
      <c r="DO77" s="251" t="s">
        <v>426</v>
      </c>
      <c r="DP77" s="251" t="s">
        <v>348</v>
      </c>
      <c r="DQ77" s="347" t="s">
        <v>427</v>
      </c>
      <c r="DZ77" s="251">
        <v>67</v>
      </c>
      <c r="EA77" s="251" t="s">
        <v>425</v>
      </c>
      <c r="EB77" s="251" t="s">
        <v>348</v>
      </c>
      <c r="EC77" s="587">
        <v>0</v>
      </c>
    </row>
    <row r="78" spans="118:133" ht="16.5" customHeight="1">
      <c r="DN78" s="251">
        <v>69</v>
      </c>
      <c r="DO78" s="251" t="s">
        <v>428</v>
      </c>
      <c r="DP78" s="251" t="s">
        <v>348</v>
      </c>
      <c r="DQ78" s="347">
        <v>0</v>
      </c>
      <c r="DW78" s="347">
        <v>0</v>
      </c>
      <c r="DZ78" s="251">
        <v>68</v>
      </c>
      <c r="EA78" s="251" t="s">
        <v>426</v>
      </c>
      <c r="EB78" s="251" t="s">
        <v>348</v>
      </c>
      <c r="EC78" s="587" t="s">
        <v>427</v>
      </c>
    </row>
    <row r="79" spans="118:133" ht="16.5" customHeight="1">
      <c r="DN79" s="251">
        <v>70</v>
      </c>
      <c r="DO79" s="251" t="s">
        <v>431</v>
      </c>
      <c r="DP79" s="251" t="s">
        <v>348</v>
      </c>
      <c r="DQ79" s="347">
        <v>0</v>
      </c>
      <c r="DW79" s="347">
        <v>0</v>
      </c>
      <c r="DZ79" s="251">
        <v>69</v>
      </c>
      <c r="EA79" s="251" t="s">
        <v>428</v>
      </c>
      <c r="EB79" s="251" t="s">
        <v>348</v>
      </c>
      <c r="EC79" s="587">
        <v>0</v>
      </c>
    </row>
    <row r="80" spans="118:133" ht="16.5" customHeight="1">
      <c r="DN80" s="251">
        <v>71</v>
      </c>
      <c r="DO80" s="251" t="s">
        <v>432</v>
      </c>
      <c r="DP80" s="251" t="s">
        <v>433</v>
      </c>
      <c r="DQ80" s="347">
        <v>200</v>
      </c>
      <c r="DW80" s="347">
        <v>100</v>
      </c>
      <c r="DZ80" s="251">
        <v>70</v>
      </c>
      <c r="EA80" s="251" t="s">
        <v>431</v>
      </c>
      <c r="EB80" s="251" t="s">
        <v>348</v>
      </c>
      <c r="EC80" s="587">
        <v>0</v>
      </c>
    </row>
    <row r="81" spans="118:133" ht="16.5" customHeight="1">
      <c r="DN81" s="251">
        <v>72</v>
      </c>
      <c r="DO81" s="251" t="s">
        <v>434</v>
      </c>
      <c r="DP81" s="251" t="s">
        <v>433</v>
      </c>
      <c r="DQ81" s="347">
        <v>100</v>
      </c>
      <c r="DW81" s="347">
        <v>50</v>
      </c>
      <c r="DZ81" s="251">
        <v>71</v>
      </c>
      <c r="EA81" s="251" t="s">
        <v>432</v>
      </c>
      <c r="EB81" s="251" t="s">
        <v>348</v>
      </c>
      <c r="EC81" s="587">
        <v>200</v>
      </c>
    </row>
    <row r="82" spans="118:133" ht="16.5" customHeight="1">
      <c r="DN82" s="251">
        <v>73</v>
      </c>
      <c r="DO82" s="251" t="s">
        <v>435</v>
      </c>
      <c r="DP82" s="251" t="s">
        <v>433</v>
      </c>
      <c r="DQ82" s="347">
        <v>0</v>
      </c>
      <c r="DW82" s="347">
        <v>0</v>
      </c>
      <c r="DZ82" s="251">
        <v>72</v>
      </c>
      <c r="EA82" s="251" t="s">
        <v>434</v>
      </c>
      <c r="EB82" s="251" t="s">
        <v>348</v>
      </c>
      <c r="EC82" s="587">
        <v>100</v>
      </c>
    </row>
    <row r="83" spans="118:133" ht="16.5" customHeight="1">
      <c r="DN83" s="251">
        <v>74</v>
      </c>
      <c r="DO83" s="251" t="s">
        <v>438</v>
      </c>
      <c r="DP83" s="251" t="s">
        <v>433</v>
      </c>
      <c r="DQ83" s="347" t="s">
        <v>427</v>
      </c>
      <c r="DZ83" s="251">
        <v>73</v>
      </c>
      <c r="EA83" s="251" t="s">
        <v>435</v>
      </c>
      <c r="EB83" s="251" t="s">
        <v>348</v>
      </c>
      <c r="EC83" s="587">
        <v>0</v>
      </c>
    </row>
    <row r="84" spans="118:133" ht="16.5" customHeight="1">
      <c r="DN84" s="251">
        <v>75</v>
      </c>
      <c r="DO84" s="251" t="s">
        <v>439</v>
      </c>
      <c r="DP84" s="476" t="s">
        <v>433</v>
      </c>
      <c r="DQ84" s="347">
        <v>100</v>
      </c>
      <c r="DW84" s="347">
        <v>50</v>
      </c>
      <c r="DZ84" s="251">
        <v>74</v>
      </c>
      <c r="EA84" s="251" t="s">
        <v>438</v>
      </c>
      <c r="EB84" s="476" t="s">
        <v>348</v>
      </c>
      <c r="EC84" s="587" t="s">
        <v>427</v>
      </c>
    </row>
    <row r="85" spans="118:133" ht="16.5" customHeight="1">
      <c r="DN85" s="251">
        <v>76</v>
      </c>
      <c r="DO85" s="251" t="s">
        <v>440</v>
      </c>
      <c r="DP85" s="251" t="s">
        <v>433</v>
      </c>
      <c r="DQ85" s="347">
        <v>100</v>
      </c>
      <c r="DW85" s="347">
        <v>50</v>
      </c>
      <c r="DZ85" s="251">
        <v>75</v>
      </c>
      <c r="EA85" s="251" t="s">
        <v>439</v>
      </c>
      <c r="EB85" s="251" t="s">
        <v>348</v>
      </c>
      <c r="EC85" s="587">
        <v>100</v>
      </c>
    </row>
    <row r="86" spans="118:133" ht="16.5" customHeight="1">
      <c r="DN86" s="251">
        <v>77</v>
      </c>
      <c r="DO86" s="251" t="s">
        <v>444</v>
      </c>
      <c r="DP86" s="251" t="s">
        <v>348</v>
      </c>
      <c r="DQ86" s="347">
        <v>0</v>
      </c>
      <c r="DW86" s="347">
        <v>0</v>
      </c>
      <c r="DZ86" s="251">
        <v>76</v>
      </c>
      <c r="EA86" s="251" t="s">
        <v>440</v>
      </c>
      <c r="EB86" s="251" t="s">
        <v>348</v>
      </c>
      <c r="EC86" s="587">
        <v>100</v>
      </c>
    </row>
    <row r="87" spans="118:133" ht="16.5" customHeight="1">
      <c r="DN87" s="251">
        <v>78</v>
      </c>
      <c r="DO87" s="251" t="s">
        <v>445</v>
      </c>
      <c r="DP87" s="476" t="s">
        <v>348</v>
      </c>
      <c r="DQ87" s="347">
        <v>0</v>
      </c>
      <c r="DW87" s="347">
        <v>0</v>
      </c>
      <c r="DZ87" s="251">
        <v>77</v>
      </c>
      <c r="EA87" s="251" t="s">
        <v>444</v>
      </c>
      <c r="EB87" s="476" t="s">
        <v>348</v>
      </c>
      <c r="EC87" s="587">
        <v>0</v>
      </c>
    </row>
    <row r="88" spans="118:133" ht="16.5" customHeight="1">
      <c r="DN88" s="251">
        <v>79</v>
      </c>
      <c r="DO88" s="251" t="s">
        <v>446</v>
      </c>
      <c r="DP88" s="251" t="s">
        <v>348</v>
      </c>
      <c r="DQ88" s="347">
        <v>100</v>
      </c>
      <c r="DW88" s="347">
        <v>50</v>
      </c>
      <c r="DZ88" s="251">
        <v>78</v>
      </c>
      <c r="EA88" s="251" t="s">
        <v>445</v>
      </c>
      <c r="EB88" s="251" t="s">
        <v>348</v>
      </c>
      <c r="EC88" s="587">
        <v>0</v>
      </c>
    </row>
    <row r="89" spans="118:133" ht="16.5" customHeight="1">
      <c r="DN89" s="251">
        <v>80</v>
      </c>
      <c r="DO89" s="251" t="s">
        <v>447</v>
      </c>
      <c r="DP89" s="476" t="s">
        <v>348</v>
      </c>
      <c r="DQ89" s="347">
        <v>200</v>
      </c>
      <c r="DW89" s="347">
        <v>100</v>
      </c>
      <c r="DZ89" s="251">
        <v>79</v>
      </c>
      <c r="EA89" s="251" t="s">
        <v>446</v>
      </c>
      <c r="EB89" s="476" t="s">
        <v>348</v>
      </c>
      <c r="EC89" s="587">
        <v>100</v>
      </c>
    </row>
    <row r="90" spans="118:133" ht="16.5" customHeight="1">
      <c r="DN90" s="251">
        <v>81</v>
      </c>
      <c r="DO90" s="251" t="s">
        <v>448</v>
      </c>
      <c r="DP90" s="251" t="s">
        <v>348</v>
      </c>
      <c r="DQ90" s="347">
        <v>0</v>
      </c>
      <c r="DW90" s="347">
        <v>0</v>
      </c>
      <c r="DZ90" s="251">
        <v>80</v>
      </c>
      <c r="EA90" s="251" t="s">
        <v>447</v>
      </c>
      <c r="EB90" s="251" t="s">
        <v>348</v>
      </c>
      <c r="EC90" s="587">
        <v>200</v>
      </c>
    </row>
    <row r="91" spans="118:133" ht="16.5" customHeight="1">
      <c r="DN91" s="251">
        <v>82</v>
      </c>
      <c r="DO91" s="251" t="s">
        <v>449</v>
      </c>
      <c r="DP91" s="476" t="s">
        <v>348</v>
      </c>
      <c r="DQ91" s="347">
        <v>100</v>
      </c>
      <c r="DW91" s="347">
        <v>50</v>
      </c>
      <c r="DZ91" s="251">
        <v>81</v>
      </c>
      <c r="EA91" s="251" t="s">
        <v>448</v>
      </c>
      <c r="EB91" s="476" t="s">
        <v>348</v>
      </c>
      <c r="EC91" s="587">
        <v>0</v>
      </c>
    </row>
    <row r="92" spans="118:133" ht="16.5" customHeight="1">
      <c r="DN92" s="251">
        <v>83</v>
      </c>
      <c r="DO92" s="251" t="s">
        <v>450</v>
      </c>
      <c r="DP92" s="251" t="s">
        <v>348</v>
      </c>
      <c r="DQ92" s="347">
        <v>200</v>
      </c>
      <c r="DW92" s="347">
        <v>100</v>
      </c>
      <c r="DZ92" s="251">
        <v>82</v>
      </c>
      <c r="EA92" s="251" t="s">
        <v>449</v>
      </c>
      <c r="EB92" s="251" t="s">
        <v>348</v>
      </c>
      <c r="EC92" s="587">
        <v>100</v>
      </c>
    </row>
    <row r="93" spans="118:133" ht="16.5" customHeight="1">
      <c r="DN93" s="251">
        <v>84</v>
      </c>
      <c r="DO93" s="251" t="s">
        <v>451</v>
      </c>
      <c r="DP93" s="251" t="s">
        <v>348</v>
      </c>
      <c r="DQ93" s="347">
        <v>100</v>
      </c>
      <c r="DW93" s="347">
        <v>50</v>
      </c>
      <c r="DZ93" s="251">
        <v>83</v>
      </c>
      <c r="EA93" s="251" t="s">
        <v>450</v>
      </c>
      <c r="EB93" s="251" t="s">
        <v>348</v>
      </c>
      <c r="EC93" s="587">
        <v>200</v>
      </c>
    </row>
    <row r="94" spans="118:133" ht="16.5" customHeight="1">
      <c r="DN94" s="251">
        <v>85</v>
      </c>
      <c r="DO94" s="251" t="s">
        <v>452</v>
      </c>
      <c r="DP94" s="251" t="s">
        <v>348</v>
      </c>
      <c r="DQ94" s="347">
        <v>200</v>
      </c>
      <c r="DW94" s="347">
        <v>100</v>
      </c>
      <c r="DZ94" s="251">
        <v>84</v>
      </c>
      <c r="EA94" s="251" t="s">
        <v>451</v>
      </c>
      <c r="EB94" s="251" t="s">
        <v>348</v>
      </c>
      <c r="EC94" s="587">
        <v>100</v>
      </c>
    </row>
    <row r="95" spans="118:133" ht="16.5" customHeight="1">
      <c r="DN95" s="251">
        <v>86</v>
      </c>
      <c r="DO95" s="251" t="s">
        <v>453</v>
      </c>
      <c r="DP95" s="251" t="s">
        <v>348</v>
      </c>
      <c r="DQ95" s="347">
        <v>100</v>
      </c>
      <c r="DW95" s="347">
        <v>50</v>
      </c>
      <c r="DZ95" s="251">
        <v>85</v>
      </c>
      <c r="EA95" s="251" t="s">
        <v>452</v>
      </c>
      <c r="EB95" s="251" t="s">
        <v>348</v>
      </c>
      <c r="EC95" s="587">
        <v>200</v>
      </c>
    </row>
    <row r="96" spans="118:133" ht="16.5" customHeight="1">
      <c r="DN96" s="251">
        <v>87</v>
      </c>
      <c r="DO96" s="251" t="s">
        <v>456</v>
      </c>
      <c r="DP96" s="251" t="s">
        <v>348</v>
      </c>
      <c r="DQ96" s="347">
        <v>1100</v>
      </c>
      <c r="DW96" s="347">
        <v>550</v>
      </c>
      <c r="DZ96" s="251">
        <v>86</v>
      </c>
      <c r="EA96" s="251" t="s">
        <v>453</v>
      </c>
      <c r="EB96" s="251" t="s">
        <v>348</v>
      </c>
      <c r="EC96" s="587">
        <v>100</v>
      </c>
    </row>
    <row r="97" spans="118:133" ht="16.5" customHeight="1">
      <c r="DN97" s="251">
        <v>88</v>
      </c>
      <c r="DO97" s="251" t="s">
        <v>456</v>
      </c>
      <c r="DP97" s="251" t="s">
        <v>353</v>
      </c>
      <c r="DQ97" s="347">
        <v>2300</v>
      </c>
      <c r="DW97" s="347">
        <v>1150</v>
      </c>
      <c r="DZ97" s="251">
        <v>87</v>
      </c>
      <c r="EA97" s="251" t="s">
        <v>456</v>
      </c>
      <c r="EB97" s="251" t="s">
        <v>348</v>
      </c>
      <c r="EC97" s="587">
        <v>1100</v>
      </c>
    </row>
    <row r="98" spans="118:133" ht="16.5" customHeight="1">
      <c r="DN98" s="251">
        <v>89</v>
      </c>
      <c r="DO98" s="251" t="s">
        <v>457</v>
      </c>
      <c r="DP98" s="251" t="s">
        <v>348</v>
      </c>
      <c r="DQ98" s="347">
        <v>1000</v>
      </c>
      <c r="DW98" s="347">
        <v>500</v>
      </c>
      <c r="DZ98" s="251">
        <v>88</v>
      </c>
      <c r="EA98" s="251" t="s">
        <v>456</v>
      </c>
      <c r="EB98" s="251" t="s">
        <v>692</v>
      </c>
      <c r="EC98" s="587">
        <v>2300</v>
      </c>
    </row>
    <row r="99" spans="118:133" ht="16.5" customHeight="1">
      <c r="DN99" s="251">
        <v>90</v>
      </c>
      <c r="DO99" s="251" t="s">
        <v>459</v>
      </c>
      <c r="DP99" s="251" t="s">
        <v>348</v>
      </c>
      <c r="DQ99" s="347">
        <v>1100</v>
      </c>
      <c r="DW99" s="347">
        <v>550</v>
      </c>
      <c r="DZ99" s="251">
        <v>89</v>
      </c>
      <c r="EA99" s="251" t="s">
        <v>457</v>
      </c>
      <c r="EB99" s="251" t="s">
        <v>348</v>
      </c>
      <c r="EC99" s="587">
        <v>1000</v>
      </c>
    </row>
    <row r="100" spans="118:133" ht="16.5" customHeight="1">
      <c r="DN100" s="251">
        <v>91</v>
      </c>
      <c r="DO100" s="251" t="s">
        <v>459</v>
      </c>
      <c r="DP100" s="251" t="s">
        <v>353</v>
      </c>
      <c r="DQ100" s="347">
        <v>2300</v>
      </c>
      <c r="DW100" s="347">
        <v>1150</v>
      </c>
      <c r="DZ100" s="251">
        <v>90</v>
      </c>
      <c r="EA100" s="251" t="s">
        <v>459</v>
      </c>
      <c r="EB100" s="251" t="s">
        <v>348</v>
      </c>
      <c r="EC100" s="587">
        <v>1100</v>
      </c>
    </row>
    <row r="101" spans="118:133" ht="16.5" customHeight="1">
      <c r="DN101" s="251">
        <v>92</v>
      </c>
      <c r="DO101" s="251" t="s">
        <v>461</v>
      </c>
      <c r="DP101" s="251" t="s">
        <v>348</v>
      </c>
      <c r="DQ101" s="347">
        <v>1900</v>
      </c>
      <c r="DW101" s="347">
        <v>950</v>
      </c>
      <c r="DZ101" s="251">
        <v>91</v>
      </c>
      <c r="EA101" s="251" t="s">
        <v>459</v>
      </c>
      <c r="EB101" s="251" t="s">
        <v>692</v>
      </c>
      <c r="EC101" s="587">
        <v>2300</v>
      </c>
    </row>
    <row r="102" spans="118:133" ht="16.5" customHeight="1">
      <c r="DN102" s="251">
        <v>93</v>
      </c>
      <c r="DO102" s="251" t="s">
        <v>461</v>
      </c>
      <c r="DP102" s="251" t="s">
        <v>353</v>
      </c>
      <c r="DQ102" s="347">
        <v>3500</v>
      </c>
      <c r="DW102" s="347">
        <v>1750</v>
      </c>
      <c r="DZ102" s="251">
        <v>92</v>
      </c>
      <c r="EA102" s="251" t="s">
        <v>461</v>
      </c>
      <c r="EB102" s="251" t="s">
        <v>348</v>
      </c>
      <c r="EC102" s="587">
        <v>1900</v>
      </c>
    </row>
    <row r="103" spans="118:133" ht="16.5" customHeight="1">
      <c r="DN103" s="251">
        <v>94</v>
      </c>
      <c r="DO103" s="251" t="s">
        <v>463</v>
      </c>
      <c r="DP103" s="251" t="s">
        <v>348</v>
      </c>
      <c r="DQ103" s="347">
        <v>2500</v>
      </c>
      <c r="DW103" s="347">
        <v>1250</v>
      </c>
      <c r="DZ103" s="251">
        <v>93</v>
      </c>
      <c r="EA103" s="251" t="s">
        <v>461</v>
      </c>
      <c r="EB103" s="251" t="s">
        <v>692</v>
      </c>
      <c r="EC103" s="587">
        <v>3500</v>
      </c>
    </row>
    <row r="104" spans="118:133" ht="16.5" customHeight="1">
      <c r="DN104" s="251">
        <v>95</v>
      </c>
      <c r="DO104" s="251" t="s">
        <v>463</v>
      </c>
      <c r="DP104" s="251" t="s">
        <v>353</v>
      </c>
      <c r="DQ104" s="347">
        <v>4000</v>
      </c>
      <c r="DW104" s="347">
        <v>2000</v>
      </c>
      <c r="DZ104" s="251">
        <v>94</v>
      </c>
      <c r="EA104" s="251" t="s">
        <v>463</v>
      </c>
      <c r="EB104" s="251" t="s">
        <v>348</v>
      </c>
      <c r="EC104" s="587">
        <v>2500</v>
      </c>
    </row>
    <row r="105" spans="118:133" ht="16.5" customHeight="1">
      <c r="DN105" s="251">
        <v>96</v>
      </c>
      <c r="DO105" s="251" t="s">
        <v>468</v>
      </c>
      <c r="DP105" s="251" t="s">
        <v>348</v>
      </c>
      <c r="DQ105" s="347" t="s">
        <v>427</v>
      </c>
      <c r="DW105" s="347" t="s">
        <v>469</v>
      </c>
      <c r="DZ105" s="251">
        <v>95</v>
      </c>
      <c r="EA105" s="251" t="s">
        <v>463</v>
      </c>
      <c r="EB105" s="251" t="s">
        <v>692</v>
      </c>
      <c r="EC105" s="587">
        <v>4000</v>
      </c>
    </row>
    <row r="106" spans="118:133" ht="16.5" customHeight="1">
      <c r="DN106" s="251">
        <v>97</v>
      </c>
      <c r="DO106" s="251" t="s">
        <v>470</v>
      </c>
      <c r="DP106" s="251" t="s">
        <v>433</v>
      </c>
      <c r="DQ106" s="347">
        <v>100</v>
      </c>
      <c r="DW106" s="347">
        <v>50</v>
      </c>
      <c r="DZ106" s="251">
        <v>96</v>
      </c>
      <c r="EA106" s="251" t="s">
        <v>468</v>
      </c>
      <c r="EB106" s="251" t="s">
        <v>348</v>
      </c>
      <c r="EC106" s="587" t="s">
        <v>427</v>
      </c>
    </row>
    <row r="107" spans="118:133" ht="16.5" customHeight="1">
      <c r="DN107" s="251">
        <v>98</v>
      </c>
      <c r="DO107" s="251" t="s">
        <v>471</v>
      </c>
      <c r="DP107" s="251" t="s">
        <v>433</v>
      </c>
      <c r="DQ107" s="347">
        <v>100</v>
      </c>
      <c r="DW107" s="347">
        <v>50</v>
      </c>
      <c r="DZ107" s="251">
        <v>97</v>
      </c>
      <c r="EA107" s="251" t="s">
        <v>470</v>
      </c>
      <c r="EB107" s="251" t="s">
        <v>348</v>
      </c>
      <c r="EC107" s="587">
        <v>100</v>
      </c>
    </row>
    <row r="108" spans="118:133" ht="16.5" customHeight="1">
      <c r="DN108" s="251">
        <v>99</v>
      </c>
      <c r="DO108" s="251" t="s">
        <v>472</v>
      </c>
      <c r="DP108" s="251" t="s">
        <v>433</v>
      </c>
      <c r="DQ108" s="347">
        <v>200</v>
      </c>
      <c r="DW108" s="347">
        <v>150</v>
      </c>
      <c r="DZ108" s="251">
        <v>98</v>
      </c>
      <c r="EA108" s="251" t="s">
        <v>471</v>
      </c>
      <c r="EB108" s="251" t="s">
        <v>348</v>
      </c>
      <c r="EC108" s="587">
        <v>100</v>
      </c>
    </row>
    <row r="109" spans="118:133" ht="16.5" customHeight="1">
      <c r="DN109" s="251">
        <v>100</v>
      </c>
      <c r="DO109" s="251" t="s">
        <v>473</v>
      </c>
      <c r="DP109" s="251" t="s">
        <v>433</v>
      </c>
      <c r="DQ109" s="347">
        <v>400</v>
      </c>
      <c r="DW109" s="347">
        <v>200</v>
      </c>
      <c r="DZ109" s="251">
        <v>99</v>
      </c>
      <c r="EA109" s="251" t="s">
        <v>472</v>
      </c>
      <c r="EB109" s="251" t="s">
        <v>348</v>
      </c>
      <c r="EC109" s="587">
        <v>200</v>
      </c>
    </row>
    <row r="110" spans="118:133" ht="16.5" customHeight="1">
      <c r="DN110" s="251">
        <v>101</v>
      </c>
      <c r="DO110" s="251" t="s">
        <v>474</v>
      </c>
      <c r="DP110" s="251" t="s">
        <v>433</v>
      </c>
      <c r="DQ110" s="347">
        <v>400</v>
      </c>
      <c r="DW110" s="347">
        <v>200</v>
      </c>
      <c r="DZ110" s="251">
        <v>100</v>
      </c>
      <c r="EA110" s="251" t="s">
        <v>473</v>
      </c>
      <c r="EB110" s="251" t="s">
        <v>348</v>
      </c>
      <c r="EC110" s="587">
        <v>400</v>
      </c>
    </row>
    <row r="111" spans="118:133" ht="16.5" customHeight="1">
      <c r="DN111" s="251">
        <v>102</v>
      </c>
      <c r="DO111" s="251" t="s">
        <v>475</v>
      </c>
      <c r="DP111" s="251" t="s">
        <v>433</v>
      </c>
      <c r="DQ111" s="347">
        <v>400</v>
      </c>
      <c r="DW111" s="347">
        <v>200</v>
      </c>
      <c r="DZ111" s="251">
        <v>101</v>
      </c>
      <c r="EA111" s="251" t="s">
        <v>474</v>
      </c>
      <c r="EB111" s="251" t="s">
        <v>348</v>
      </c>
      <c r="EC111" s="587">
        <v>400</v>
      </c>
    </row>
    <row r="112" spans="118:133" ht="16.5" customHeight="1">
      <c r="DN112" s="251">
        <v>103</v>
      </c>
      <c r="DO112" s="251" t="s">
        <v>476</v>
      </c>
      <c r="DP112" s="251" t="s">
        <v>433</v>
      </c>
      <c r="DQ112" s="347">
        <v>100</v>
      </c>
      <c r="DW112" s="347">
        <v>50</v>
      </c>
      <c r="DZ112" s="251">
        <v>102</v>
      </c>
      <c r="EA112" s="251" t="s">
        <v>475</v>
      </c>
      <c r="EB112" s="251" t="s">
        <v>348</v>
      </c>
      <c r="EC112" s="587">
        <v>400</v>
      </c>
    </row>
    <row r="113" spans="118:133" ht="16.5" customHeight="1">
      <c r="DN113" s="251">
        <v>104</v>
      </c>
      <c r="DO113" s="251" t="s">
        <v>477</v>
      </c>
      <c r="DP113" s="251" t="s">
        <v>433</v>
      </c>
      <c r="DQ113" s="347">
        <v>100</v>
      </c>
      <c r="DW113" s="347">
        <v>50</v>
      </c>
      <c r="DZ113" s="251">
        <v>103</v>
      </c>
      <c r="EA113" s="251" t="s">
        <v>476</v>
      </c>
      <c r="EB113" s="251" t="s">
        <v>348</v>
      </c>
      <c r="EC113" s="587">
        <v>100</v>
      </c>
    </row>
    <row r="114" spans="118:133" ht="16.5" customHeight="1">
      <c r="DN114" s="251">
        <v>105</v>
      </c>
      <c r="DO114" s="251" t="s">
        <v>478</v>
      </c>
      <c r="DP114" s="251" t="s">
        <v>433</v>
      </c>
      <c r="DQ114" s="347">
        <v>100</v>
      </c>
      <c r="DW114" s="347">
        <v>50</v>
      </c>
      <c r="DZ114" s="251">
        <v>104</v>
      </c>
      <c r="EA114" s="251" t="s">
        <v>477</v>
      </c>
      <c r="EB114" s="251" t="s">
        <v>348</v>
      </c>
      <c r="EC114" s="587">
        <v>100</v>
      </c>
    </row>
    <row r="115" spans="118:133" ht="16.5" customHeight="1">
      <c r="DN115" s="251">
        <v>106</v>
      </c>
      <c r="DO115" s="251" t="s">
        <v>479</v>
      </c>
      <c r="DP115" s="251" t="s">
        <v>433</v>
      </c>
      <c r="DQ115" s="347">
        <v>400</v>
      </c>
      <c r="DW115" s="347">
        <v>200</v>
      </c>
      <c r="DZ115" s="251">
        <v>105</v>
      </c>
      <c r="EA115" s="251" t="s">
        <v>478</v>
      </c>
      <c r="EB115" s="251" t="s">
        <v>348</v>
      </c>
      <c r="EC115" s="587">
        <v>100</v>
      </c>
    </row>
    <row r="116" spans="118:133" ht="16.5" customHeight="1">
      <c r="DN116" s="251">
        <v>107</v>
      </c>
      <c r="DO116" s="251" t="s">
        <v>480</v>
      </c>
      <c r="DP116" s="251" t="s">
        <v>433</v>
      </c>
      <c r="DQ116" s="251">
        <v>400</v>
      </c>
      <c r="DW116" s="347">
        <v>200</v>
      </c>
      <c r="DZ116" s="251">
        <v>106</v>
      </c>
      <c r="EA116" s="476" t="s">
        <v>479</v>
      </c>
      <c r="EB116" s="476" t="s">
        <v>348</v>
      </c>
      <c r="EC116" s="587">
        <v>400</v>
      </c>
    </row>
    <row r="117" spans="118:133" ht="16.5" customHeight="1">
      <c r="DN117" s="251">
        <v>108</v>
      </c>
      <c r="DO117" s="251" t="s">
        <v>481</v>
      </c>
      <c r="DP117" s="251" t="s">
        <v>433</v>
      </c>
      <c r="DQ117" s="251">
        <v>300</v>
      </c>
      <c r="DW117" s="347">
        <v>150</v>
      </c>
      <c r="DZ117" s="347">
        <v>107</v>
      </c>
      <c r="EA117" s="347" t="s">
        <v>480</v>
      </c>
      <c r="EB117" s="347" t="s">
        <v>348</v>
      </c>
      <c r="EC117" s="587">
        <v>400</v>
      </c>
    </row>
    <row r="118" spans="118:133" ht="16.5" customHeight="1">
      <c r="DN118" s="251">
        <v>109</v>
      </c>
      <c r="DO118" s="251" t="s">
        <v>482</v>
      </c>
      <c r="DP118" s="251" t="s">
        <v>433</v>
      </c>
      <c r="DQ118" s="251" t="s">
        <v>427</v>
      </c>
      <c r="DZ118" s="251">
        <v>108</v>
      </c>
      <c r="EA118" s="251" t="s">
        <v>481</v>
      </c>
      <c r="EB118" s="251" t="s">
        <v>348</v>
      </c>
      <c r="EC118" s="297">
        <v>300</v>
      </c>
    </row>
    <row r="119" spans="118:133" ht="16.5" customHeight="1">
      <c r="DN119" s="251">
        <v>110</v>
      </c>
      <c r="DO119" s="251" t="s">
        <v>483</v>
      </c>
      <c r="DP119" s="251" t="s">
        <v>433</v>
      </c>
      <c r="DQ119" s="251">
        <v>0</v>
      </c>
      <c r="DW119" s="347">
        <v>0</v>
      </c>
      <c r="DZ119" s="251">
        <v>109</v>
      </c>
      <c r="EA119" s="251" t="s">
        <v>482</v>
      </c>
      <c r="EB119" s="251" t="s">
        <v>348</v>
      </c>
      <c r="EC119" s="297" t="s">
        <v>427</v>
      </c>
    </row>
    <row r="120" spans="118:133" ht="16.5" customHeight="1">
      <c r="DN120" s="251">
        <v>111</v>
      </c>
      <c r="DO120" s="251" t="s">
        <v>484</v>
      </c>
      <c r="DP120" s="251" t="s">
        <v>433</v>
      </c>
      <c r="DQ120" s="251">
        <v>200</v>
      </c>
      <c r="DW120" s="347">
        <v>100</v>
      </c>
      <c r="DZ120" s="251">
        <v>110</v>
      </c>
      <c r="EA120" s="251" t="s">
        <v>483</v>
      </c>
      <c r="EB120" s="251" t="s">
        <v>348</v>
      </c>
      <c r="EC120" s="297">
        <v>0</v>
      </c>
    </row>
    <row r="121" spans="118:133" ht="16.5" customHeight="1">
      <c r="DN121" s="251">
        <v>112</v>
      </c>
      <c r="DO121" s="251" t="s">
        <v>485</v>
      </c>
      <c r="DP121" s="251" t="s">
        <v>433</v>
      </c>
      <c r="DQ121" s="251">
        <v>200</v>
      </c>
      <c r="DW121" s="347">
        <v>100</v>
      </c>
      <c r="DZ121" s="251">
        <v>111</v>
      </c>
      <c r="EA121" s="251" t="s">
        <v>484</v>
      </c>
      <c r="EB121" s="251" t="s">
        <v>348</v>
      </c>
      <c r="EC121" s="297">
        <v>200</v>
      </c>
    </row>
    <row r="122" spans="118:133" ht="16.5" customHeight="1">
      <c r="DN122" s="251">
        <v>113</v>
      </c>
      <c r="DO122" s="251" t="s">
        <v>486</v>
      </c>
      <c r="DP122" s="251" t="s">
        <v>433</v>
      </c>
      <c r="DQ122" s="251">
        <v>200</v>
      </c>
      <c r="DW122" s="347">
        <v>100</v>
      </c>
      <c r="DZ122" s="379">
        <v>112</v>
      </c>
      <c r="EA122" s="347" t="s">
        <v>485</v>
      </c>
      <c r="EB122" s="379" t="s">
        <v>348</v>
      </c>
      <c r="EC122" s="379">
        <v>200</v>
      </c>
    </row>
    <row r="123" spans="118:133" ht="16.5" customHeight="1">
      <c r="DN123" s="251">
        <v>114</v>
      </c>
      <c r="DO123" s="251" t="s">
        <v>487</v>
      </c>
      <c r="DP123" s="251" t="s">
        <v>433</v>
      </c>
      <c r="DQ123" s="251">
        <v>0</v>
      </c>
      <c r="DW123" s="347">
        <v>0</v>
      </c>
      <c r="DZ123" s="379">
        <v>113</v>
      </c>
      <c r="EA123" s="347" t="s">
        <v>486</v>
      </c>
      <c r="EB123" s="379" t="s">
        <v>348</v>
      </c>
      <c r="EC123" s="379">
        <v>200</v>
      </c>
    </row>
    <row r="124" spans="118:133" ht="16.5" customHeight="1">
      <c r="DN124" s="251">
        <v>115</v>
      </c>
      <c r="DO124" s="251" t="s">
        <v>488</v>
      </c>
      <c r="DP124" s="251" t="s">
        <v>433</v>
      </c>
      <c r="DQ124" s="251">
        <v>200</v>
      </c>
      <c r="DW124" s="347">
        <v>100</v>
      </c>
      <c r="DZ124" s="379">
        <v>114</v>
      </c>
      <c r="EA124" s="347" t="s">
        <v>487</v>
      </c>
      <c r="EB124" s="379" t="s">
        <v>348</v>
      </c>
      <c r="EC124" s="379">
        <v>0</v>
      </c>
    </row>
    <row r="125" spans="118:133" ht="16.5" customHeight="1">
      <c r="DN125" s="251">
        <v>116</v>
      </c>
      <c r="DO125" s="251" t="s">
        <v>489</v>
      </c>
      <c r="DP125" s="251" t="s">
        <v>433</v>
      </c>
      <c r="DQ125" s="251">
        <v>100</v>
      </c>
      <c r="DW125" s="347">
        <v>50</v>
      </c>
      <c r="DZ125" s="379">
        <v>115</v>
      </c>
      <c r="EA125" s="347" t="s">
        <v>488</v>
      </c>
      <c r="EB125" s="379" t="s">
        <v>348</v>
      </c>
      <c r="EC125" s="379">
        <v>200</v>
      </c>
    </row>
    <row r="126" spans="118:133" ht="16.5" customHeight="1">
      <c r="DN126" s="251">
        <v>117</v>
      </c>
      <c r="DO126" s="251" t="s">
        <v>490</v>
      </c>
      <c r="DP126" s="251" t="s">
        <v>433</v>
      </c>
      <c r="DQ126" s="251">
        <v>200</v>
      </c>
      <c r="DW126" s="347">
        <v>100</v>
      </c>
      <c r="DZ126" s="379">
        <v>116</v>
      </c>
      <c r="EA126" s="347" t="s">
        <v>489</v>
      </c>
      <c r="EB126" s="379" t="s">
        <v>348</v>
      </c>
      <c r="EC126" s="379">
        <v>100</v>
      </c>
    </row>
    <row r="127" spans="118:133" ht="16.5" customHeight="1">
      <c r="DN127" s="251">
        <v>118</v>
      </c>
      <c r="DO127" s="251" t="s">
        <v>491</v>
      </c>
      <c r="DP127" s="251" t="s">
        <v>433</v>
      </c>
      <c r="DQ127" s="251">
        <v>100</v>
      </c>
      <c r="DW127" s="347">
        <v>50</v>
      </c>
      <c r="DZ127" s="251">
        <v>117</v>
      </c>
      <c r="EA127" s="251" t="s">
        <v>490</v>
      </c>
      <c r="EB127" s="251" t="s">
        <v>348</v>
      </c>
      <c r="EC127" s="297">
        <v>200</v>
      </c>
    </row>
    <row r="128" spans="118:133" ht="16.5" customHeight="1">
      <c r="DN128" s="251">
        <v>119</v>
      </c>
      <c r="DO128" s="251" t="s">
        <v>492</v>
      </c>
      <c r="DP128" s="251" t="s">
        <v>433</v>
      </c>
      <c r="DQ128" s="251">
        <v>100</v>
      </c>
      <c r="DW128" s="347">
        <v>50</v>
      </c>
      <c r="DZ128" s="251">
        <v>118</v>
      </c>
      <c r="EA128" s="251" t="s">
        <v>491</v>
      </c>
      <c r="EB128" s="251" t="s">
        <v>348</v>
      </c>
      <c r="EC128" s="297">
        <v>100</v>
      </c>
    </row>
    <row r="129" spans="118:133" ht="16.5" customHeight="1">
      <c r="DN129" s="251">
        <v>120</v>
      </c>
      <c r="DO129" s="251" t="s">
        <v>493</v>
      </c>
      <c r="DP129" s="251" t="s">
        <v>433</v>
      </c>
      <c r="DQ129" s="251">
        <v>100</v>
      </c>
      <c r="DW129" s="347">
        <v>50</v>
      </c>
      <c r="DZ129" s="251">
        <v>119</v>
      </c>
      <c r="EA129" s="251" t="s">
        <v>492</v>
      </c>
      <c r="EB129" s="251" t="s">
        <v>348</v>
      </c>
      <c r="EC129" s="297">
        <v>100</v>
      </c>
    </row>
    <row r="130" spans="118:133" ht="16.5" customHeight="1">
      <c r="DN130" s="251">
        <v>121</v>
      </c>
      <c r="DO130" s="251" t="s">
        <v>708</v>
      </c>
      <c r="DP130" s="251" t="s">
        <v>433</v>
      </c>
      <c r="DQ130" s="251" t="s">
        <v>427</v>
      </c>
      <c r="DZ130" s="251">
        <v>120</v>
      </c>
      <c r="EA130" s="251" t="s">
        <v>493</v>
      </c>
      <c r="EB130" s="251" t="s">
        <v>348</v>
      </c>
      <c r="EC130" s="297">
        <v>100</v>
      </c>
    </row>
    <row r="131" spans="118:133" ht="16.5" customHeight="1">
      <c r="DN131" s="251">
        <v>122</v>
      </c>
      <c r="DO131" s="251" t="s">
        <v>495</v>
      </c>
      <c r="DP131" s="251" t="s">
        <v>433</v>
      </c>
      <c r="DQ131" s="251">
        <v>300</v>
      </c>
      <c r="DW131" s="347">
        <v>150</v>
      </c>
      <c r="DZ131" s="251">
        <v>121</v>
      </c>
      <c r="EA131" s="251" t="s">
        <v>708</v>
      </c>
      <c r="EB131" s="251" t="s">
        <v>348</v>
      </c>
      <c r="EC131" s="297" t="s">
        <v>427</v>
      </c>
    </row>
    <row r="132" spans="118:133" ht="16.5" customHeight="1">
      <c r="DN132" s="251">
        <v>123</v>
      </c>
      <c r="DO132" s="251" t="s">
        <v>496</v>
      </c>
      <c r="DP132" s="251" t="s">
        <v>433</v>
      </c>
      <c r="DQ132" s="251">
        <v>300</v>
      </c>
      <c r="DW132" s="347">
        <v>150</v>
      </c>
      <c r="DZ132" s="251">
        <v>122</v>
      </c>
      <c r="EA132" s="251" t="s">
        <v>495</v>
      </c>
      <c r="EB132" s="251" t="s">
        <v>348</v>
      </c>
      <c r="EC132" s="297">
        <v>300</v>
      </c>
    </row>
    <row r="133" spans="118:133" ht="16.5" customHeight="1">
      <c r="DZ133" s="251">
        <v>123</v>
      </c>
      <c r="EA133" s="251" t="s">
        <v>496</v>
      </c>
      <c r="EB133" s="251" t="s">
        <v>348</v>
      </c>
      <c r="EC133" s="297">
        <v>300</v>
      </c>
    </row>
    <row r="134" spans="118:133" ht="16.5" customHeight="1">
      <c r="DZ134" s="476" t="s">
        <v>308</v>
      </c>
      <c r="EA134" s="476" t="s">
        <v>666</v>
      </c>
      <c r="EB134" s="476" t="s">
        <v>667</v>
      </c>
      <c r="EC134" s="476">
        <v>4300</v>
      </c>
    </row>
    <row r="135" spans="118:133" ht="16.5" customHeight="1">
      <c r="DZ135" s="476" t="s">
        <v>674</v>
      </c>
      <c r="EA135" s="476" t="s">
        <v>675</v>
      </c>
      <c r="EB135" s="476" t="s">
        <v>667</v>
      </c>
      <c r="EC135" s="476">
        <v>2600</v>
      </c>
    </row>
    <row r="136" spans="118:133" ht="16.5" customHeight="1">
      <c r="DZ136" s="476" t="s">
        <v>682</v>
      </c>
      <c r="EA136" s="476" t="s">
        <v>683</v>
      </c>
      <c r="EB136" s="476" t="s">
        <v>667</v>
      </c>
      <c r="EC136" s="476">
        <v>3400</v>
      </c>
    </row>
    <row r="137" spans="118:133" ht="16.5" customHeight="1">
      <c r="DZ137" s="476" t="s">
        <v>686</v>
      </c>
      <c r="EA137" s="476" t="s">
        <v>687</v>
      </c>
      <c r="EB137" s="476" t="s">
        <v>667</v>
      </c>
      <c r="EC137" s="476">
        <v>4400</v>
      </c>
    </row>
    <row r="138" spans="118:133" ht="16.5" customHeight="1">
      <c r="DZ138" s="476" t="s">
        <v>317</v>
      </c>
      <c r="EA138" s="476" t="s">
        <v>689</v>
      </c>
      <c r="EB138" s="476" t="s">
        <v>667</v>
      </c>
      <c r="EC138" s="476">
        <v>3900</v>
      </c>
    </row>
    <row r="139" spans="118:133" ht="16.5" customHeight="1">
      <c r="DZ139" s="251"/>
      <c r="EB139" s="251"/>
      <c r="EC139" s="251"/>
    </row>
    <row r="140" spans="118:133" ht="16.5" customHeight="1">
      <c r="DZ140" s="251" t="s">
        <v>320</v>
      </c>
      <c r="EA140" s="251" t="s">
        <v>691</v>
      </c>
      <c r="EB140" s="251" t="s">
        <v>321</v>
      </c>
      <c r="EC140" s="251">
        <v>3900</v>
      </c>
    </row>
    <row r="141" spans="118:133" ht="16.5" customHeight="1">
      <c r="DZ141" s="251" t="s">
        <v>323</v>
      </c>
      <c r="EA141" s="251" t="s">
        <v>693</v>
      </c>
      <c r="EB141" s="251" t="s">
        <v>321</v>
      </c>
      <c r="EC141" s="251">
        <v>3400</v>
      </c>
    </row>
  </sheetData>
  <sheetProtection algorithmName="SHA-512" hashValue="gXu89tojhcG50pVCe06NmBQ/LJW+tHy0vB4MVPgC950PMLH3XVgekm7RVekOvuB0wmdfay0sy5t5cF41+uDrEg==" saltValue="r6DJjb2kV6OxABgurUSAoQ==" spinCount="100000" sheet="1" formatCells="0" selectLockedCells="1"/>
  <mergeCells count="623">
    <mergeCell ref="B2:U3"/>
    <mergeCell ref="AS2:AT3"/>
    <mergeCell ref="AW2:AX3"/>
    <mergeCell ref="C4:L5"/>
    <mergeCell ref="N4:O5"/>
    <mergeCell ref="P4:Q5"/>
    <mergeCell ref="R4:S5"/>
    <mergeCell ref="DG4:DG13"/>
    <mergeCell ref="AN5:AX5"/>
    <mergeCell ref="AM6:AX6"/>
    <mergeCell ref="C7:D8"/>
    <mergeCell ref="E7:N8"/>
    <mergeCell ref="Q7:R8"/>
    <mergeCell ref="S7:AB8"/>
    <mergeCell ref="AD7:AE8"/>
    <mergeCell ref="AF7:AK8"/>
    <mergeCell ref="AM7:AX7"/>
    <mergeCell ref="CN4:CO13"/>
    <mergeCell ref="CP4:CQ5"/>
    <mergeCell ref="CR4:CR5"/>
    <mergeCell ref="DC4:DD5"/>
    <mergeCell ref="DE4:DE13"/>
    <mergeCell ref="DF4:DF13"/>
    <mergeCell ref="CP12:CP13"/>
    <mergeCell ref="CQ12:CQ13"/>
    <mergeCell ref="AM8:AX8"/>
    <mergeCell ref="C9:D9"/>
    <mergeCell ref="E9:F9"/>
    <mergeCell ref="I9:J9"/>
    <mergeCell ref="L9:M9"/>
    <mergeCell ref="Q9:R10"/>
    <mergeCell ref="S9:AB10"/>
    <mergeCell ref="AD9:AE10"/>
    <mergeCell ref="AF9:AK10"/>
    <mergeCell ref="AM9:AX9"/>
    <mergeCell ref="C10:D10"/>
    <mergeCell ref="E10:F10"/>
    <mergeCell ref="I10:J10"/>
    <mergeCell ref="L10:M10"/>
    <mergeCell ref="AM10:AX10"/>
    <mergeCell ref="AR12:AS13"/>
    <mergeCell ref="AT12:AV13"/>
    <mergeCell ref="AW12:AX13"/>
    <mergeCell ref="N12:Q13"/>
    <mergeCell ref="R12:U13"/>
    <mergeCell ref="V12:Y13"/>
    <mergeCell ref="Z12:AC13"/>
    <mergeCell ref="AD12:AG13"/>
    <mergeCell ref="AH12:AJ12"/>
    <mergeCell ref="AH13:AJ13"/>
    <mergeCell ref="AP13:AQ13"/>
    <mergeCell ref="B14:B19"/>
    <mergeCell ref="C14:C16"/>
    <mergeCell ref="D14:D16"/>
    <mergeCell ref="E14:F16"/>
    <mergeCell ref="G14:H14"/>
    <mergeCell ref="M14:M16"/>
    <mergeCell ref="AK12:AL13"/>
    <mergeCell ref="AM12:AO13"/>
    <mergeCell ref="AP12:AQ12"/>
    <mergeCell ref="C18:D19"/>
    <mergeCell ref="E18:F19"/>
    <mergeCell ref="N18:Q18"/>
    <mergeCell ref="R18:U18"/>
    <mergeCell ref="V18:Y18"/>
    <mergeCell ref="C17:D17"/>
    <mergeCell ref="E17:F17"/>
    <mergeCell ref="B12:B13"/>
    <mergeCell ref="C12:D12"/>
    <mergeCell ref="E12:F12"/>
    <mergeCell ref="G12:J12"/>
    <mergeCell ref="K12:L12"/>
    <mergeCell ref="E13:F13"/>
    <mergeCell ref="G13:H13"/>
    <mergeCell ref="AW14:AX14"/>
    <mergeCell ref="G15:H15"/>
    <mergeCell ref="N15:Q15"/>
    <mergeCell ref="R15:U15"/>
    <mergeCell ref="V15:Y15"/>
    <mergeCell ref="Z15:AC15"/>
    <mergeCell ref="AD15:AG15"/>
    <mergeCell ref="AR15:AS19"/>
    <mergeCell ref="AT15:AV19"/>
    <mergeCell ref="AW15:AX16"/>
    <mergeCell ref="AI14:AJ15"/>
    <mergeCell ref="AK14:AL15"/>
    <mergeCell ref="AM14:AO15"/>
    <mergeCell ref="AP14:AQ19"/>
    <mergeCell ref="AR14:AS14"/>
    <mergeCell ref="AT14:AV14"/>
    <mergeCell ref="AM16:AO17"/>
    <mergeCell ref="O14:Q14"/>
    <mergeCell ref="S14:U14"/>
    <mergeCell ref="W14:Y14"/>
    <mergeCell ref="AA14:AC14"/>
    <mergeCell ref="AE14:AG14"/>
    <mergeCell ref="AH14:AH15"/>
    <mergeCell ref="G18:H18"/>
    <mergeCell ref="CT15:CT16"/>
    <mergeCell ref="G16:H16"/>
    <mergeCell ref="N16:Q16"/>
    <mergeCell ref="R16:U16"/>
    <mergeCell ref="V16:Y16"/>
    <mergeCell ref="Z16:AC16"/>
    <mergeCell ref="AD16:AG16"/>
    <mergeCell ref="AH16:AH17"/>
    <mergeCell ref="AI16:AJ17"/>
    <mergeCell ref="AK16:AL17"/>
    <mergeCell ref="W17:Y17"/>
    <mergeCell ref="AA17:AC17"/>
    <mergeCell ref="AE17:AG17"/>
    <mergeCell ref="AW17:AX17"/>
    <mergeCell ref="G17:H17"/>
    <mergeCell ref="M17:M19"/>
    <mergeCell ref="O17:Q17"/>
    <mergeCell ref="S17:U17"/>
    <mergeCell ref="G19:H19"/>
    <mergeCell ref="N19:Q19"/>
    <mergeCell ref="R19:U19"/>
    <mergeCell ref="B20:B25"/>
    <mergeCell ref="C20:C22"/>
    <mergeCell ref="D20:D22"/>
    <mergeCell ref="E20:F22"/>
    <mergeCell ref="G20:H20"/>
    <mergeCell ref="M20:M22"/>
    <mergeCell ref="O20:Q20"/>
    <mergeCell ref="Z18:AC18"/>
    <mergeCell ref="AD18:AG18"/>
    <mergeCell ref="C24:D25"/>
    <mergeCell ref="E24:F25"/>
    <mergeCell ref="G24:H24"/>
    <mergeCell ref="N24:Q24"/>
    <mergeCell ref="R24:U24"/>
    <mergeCell ref="V24:Y24"/>
    <mergeCell ref="C23:D23"/>
    <mergeCell ref="E23:F23"/>
    <mergeCell ref="G23:H23"/>
    <mergeCell ref="M23:M25"/>
    <mergeCell ref="O23:Q23"/>
    <mergeCell ref="G25:H25"/>
    <mergeCell ref="N25:Q25"/>
    <mergeCell ref="R25:U25"/>
    <mergeCell ref="Z24:AC24"/>
    <mergeCell ref="AW21:AX22"/>
    <mergeCell ref="AM22:AO23"/>
    <mergeCell ref="S20:U20"/>
    <mergeCell ref="W20:Y20"/>
    <mergeCell ref="AA20:AC20"/>
    <mergeCell ref="AE20:AG20"/>
    <mergeCell ref="AH20:AH21"/>
    <mergeCell ref="AI20:AJ21"/>
    <mergeCell ref="V19:Y19"/>
    <mergeCell ref="Z19:AC19"/>
    <mergeCell ref="AD19:AG19"/>
    <mergeCell ref="AH18:AJ19"/>
    <mergeCell ref="AK18:AL19"/>
    <mergeCell ref="AM18:AO19"/>
    <mergeCell ref="AW18:AX19"/>
    <mergeCell ref="S23:U23"/>
    <mergeCell ref="CT21:CT22"/>
    <mergeCell ref="G22:H22"/>
    <mergeCell ref="N22:Q22"/>
    <mergeCell ref="R22:U22"/>
    <mergeCell ref="V22:Y22"/>
    <mergeCell ref="Z22:AC22"/>
    <mergeCell ref="AD22:AG22"/>
    <mergeCell ref="AH22:AH23"/>
    <mergeCell ref="AI22:AJ23"/>
    <mergeCell ref="AK22:AL23"/>
    <mergeCell ref="G21:H21"/>
    <mergeCell ref="N21:Q21"/>
    <mergeCell ref="R21:U21"/>
    <mergeCell ref="V21:Y21"/>
    <mergeCell ref="Z21:AC21"/>
    <mergeCell ref="AD21:AG21"/>
    <mergeCell ref="AK20:AL21"/>
    <mergeCell ref="AM20:AO21"/>
    <mergeCell ref="AP20:AQ25"/>
    <mergeCell ref="AR20:AS20"/>
    <mergeCell ref="AT20:AV20"/>
    <mergeCell ref="AW20:AX20"/>
    <mergeCell ref="AR21:AS25"/>
    <mergeCell ref="AT21:AV25"/>
    <mergeCell ref="AD24:AG24"/>
    <mergeCell ref="AH24:AJ25"/>
    <mergeCell ref="AK24:AL25"/>
    <mergeCell ref="AM24:AO25"/>
    <mergeCell ref="AW24:AX25"/>
    <mergeCell ref="W23:Y23"/>
    <mergeCell ref="AA23:AC23"/>
    <mergeCell ref="AE23:AG23"/>
    <mergeCell ref="AW23:AX23"/>
    <mergeCell ref="AW27:AX28"/>
    <mergeCell ref="AM28:AO29"/>
    <mergeCell ref="S26:U26"/>
    <mergeCell ref="W26:Y26"/>
    <mergeCell ref="AA26:AC26"/>
    <mergeCell ref="AE26:AG26"/>
    <mergeCell ref="AH26:AH27"/>
    <mergeCell ref="AI26:AJ27"/>
    <mergeCell ref="V25:Y25"/>
    <mergeCell ref="Z25:AC25"/>
    <mergeCell ref="AD25:AG25"/>
    <mergeCell ref="W29:Y29"/>
    <mergeCell ref="AA29:AC29"/>
    <mergeCell ref="AE29:AG29"/>
    <mergeCell ref="AW29:AX29"/>
    <mergeCell ref="CT27:CT28"/>
    <mergeCell ref="G28:H28"/>
    <mergeCell ref="N28:Q28"/>
    <mergeCell ref="R28:U28"/>
    <mergeCell ref="V28:Y28"/>
    <mergeCell ref="Z28:AC28"/>
    <mergeCell ref="AD28:AG28"/>
    <mergeCell ref="AH28:AH29"/>
    <mergeCell ref="AI28:AJ29"/>
    <mergeCell ref="AK28:AL29"/>
    <mergeCell ref="G27:H27"/>
    <mergeCell ref="N27:Q27"/>
    <mergeCell ref="R27:U27"/>
    <mergeCell ref="V27:Y27"/>
    <mergeCell ref="Z27:AC27"/>
    <mergeCell ref="AD27:AG27"/>
    <mergeCell ref="AK26:AL27"/>
    <mergeCell ref="AM26:AO27"/>
    <mergeCell ref="AP26:AQ31"/>
    <mergeCell ref="AR26:AS26"/>
    <mergeCell ref="AT26:AV26"/>
    <mergeCell ref="AW26:AX26"/>
    <mergeCell ref="AR27:AS31"/>
    <mergeCell ref="AT27:AV31"/>
    <mergeCell ref="C30:D31"/>
    <mergeCell ref="E30:F31"/>
    <mergeCell ref="G30:H30"/>
    <mergeCell ref="N30:Q30"/>
    <mergeCell ref="R30:U30"/>
    <mergeCell ref="V30:Y30"/>
    <mergeCell ref="C29:D29"/>
    <mergeCell ref="E29:F29"/>
    <mergeCell ref="G29:H29"/>
    <mergeCell ref="M29:M31"/>
    <mergeCell ref="O29:Q29"/>
    <mergeCell ref="S29:U29"/>
    <mergeCell ref="G31:H31"/>
    <mergeCell ref="N31:Q31"/>
    <mergeCell ref="R31:U31"/>
    <mergeCell ref="B32:B37"/>
    <mergeCell ref="C32:C34"/>
    <mergeCell ref="D32:D34"/>
    <mergeCell ref="E32:F34"/>
    <mergeCell ref="G32:H32"/>
    <mergeCell ref="M32:M34"/>
    <mergeCell ref="O32:Q32"/>
    <mergeCell ref="Z30:AC30"/>
    <mergeCell ref="AD30:AG30"/>
    <mergeCell ref="B26:B31"/>
    <mergeCell ref="C26:C28"/>
    <mergeCell ref="D26:D28"/>
    <mergeCell ref="E26:F28"/>
    <mergeCell ref="G26:H26"/>
    <mergeCell ref="M26:M28"/>
    <mergeCell ref="O26:Q26"/>
    <mergeCell ref="C36:D37"/>
    <mergeCell ref="E36:F37"/>
    <mergeCell ref="G36:H36"/>
    <mergeCell ref="N36:Q36"/>
    <mergeCell ref="R36:U36"/>
    <mergeCell ref="V36:Y36"/>
    <mergeCell ref="C35:D35"/>
    <mergeCell ref="E35:F35"/>
    <mergeCell ref="AW33:AX34"/>
    <mergeCell ref="AM34:AO35"/>
    <mergeCell ref="S32:U32"/>
    <mergeCell ref="W32:Y32"/>
    <mergeCell ref="AA32:AC32"/>
    <mergeCell ref="AE32:AG32"/>
    <mergeCell ref="AH32:AH33"/>
    <mergeCell ref="AI32:AJ33"/>
    <mergeCell ref="V31:Y31"/>
    <mergeCell ref="Z31:AC31"/>
    <mergeCell ref="AD31:AG31"/>
    <mergeCell ref="AH30:AJ31"/>
    <mergeCell ref="AK30:AL31"/>
    <mergeCell ref="AM30:AO31"/>
    <mergeCell ref="AW30:AX31"/>
    <mergeCell ref="CT33:CT34"/>
    <mergeCell ref="G34:H34"/>
    <mergeCell ref="N34:Q34"/>
    <mergeCell ref="R34:U34"/>
    <mergeCell ref="V34:Y34"/>
    <mergeCell ref="Z34:AC34"/>
    <mergeCell ref="AD34:AG34"/>
    <mergeCell ref="AH34:AH35"/>
    <mergeCell ref="AI34:AJ35"/>
    <mergeCell ref="AK34:AL35"/>
    <mergeCell ref="G33:H33"/>
    <mergeCell ref="N33:Q33"/>
    <mergeCell ref="R33:U33"/>
    <mergeCell ref="V33:Y33"/>
    <mergeCell ref="Z33:AC33"/>
    <mergeCell ref="AD33:AG33"/>
    <mergeCell ref="AK32:AL33"/>
    <mergeCell ref="AM32:AO33"/>
    <mergeCell ref="AP32:AQ37"/>
    <mergeCell ref="AR32:AS32"/>
    <mergeCell ref="AT32:AV32"/>
    <mergeCell ref="AW32:AX32"/>
    <mergeCell ref="AR33:AS37"/>
    <mergeCell ref="AT33:AV37"/>
    <mergeCell ref="G35:H35"/>
    <mergeCell ref="M35:M37"/>
    <mergeCell ref="O35:Q35"/>
    <mergeCell ref="S35:U35"/>
    <mergeCell ref="G37:H37"/>
    <mergeCell ref="N37:Q37"/>
    <mergeCell ref="R37:U37"/>
    <mergeCell ref="Z36:AC36"/>
    <mergeCell ref="AD36:AG36"/>
    <mergeCell ref="V37:Y37"/>
    <mergeCell ref="Z37:AC37"/>
    <mergeCell ref="AD37:AG37"/>
    <mergeCell ref="AH36:AJ37"/>
    <mergeCell ref="AK36:AL37"/>
    <mergeCell ref="AM36:AO37"/>
    <mergeCell ref="AW36:AX37"/>
    <mergeCell ref="W35:Y35"/>
    <mergeCell ref="AA35:AC35"/>
    <mergeCell ref="AE35:AG35"/>
    <mergeCell ref="AW35:AX35"/>
    <mergeCell ref="AM38:AO39"/>
    <mergeCell ref="AP38:AQ43"/>
    <mergeCell ref="AR38:AS38"/>
    <mergeCell ref="AT38:AV38"/>
    <mergeCell ref="AW38:AX38"/>
    <mergeCell ref="AR39:AS43"/>
    <mergeCell ref="AT39:AV43"/>
    <mergeCell ref="S38:U38"/>
    <mergeCell ref="W38:Y38"/>
    <mergeCell ref="AA38:AC38"/>
    <mergeCell ref="AE38:AG38"/>
    <mergeCell ref="AH38:AH39"/>
    <mergeCell ref="AI38:AJ39"/>
    <mergeCell ref="AW39:AX40"/>
    <mergeCell ref="AM40:AO41"/>
    <mergeCell ref="W41:Y41"/>
    <mergeCell ref="AA41:AC41"/>
    <mergeCell ref="AE41:AG41"/>
    <mergeCell ref="AW41:AX41"/>
    <mergeCell ref="G41:H41"/>
    <mergeCell ref="M41:M43"/>
    <mergeCell ref="O41:Q41"/>
    <mergeCell ref="S41:U41"/>
    <mergeCell ref="G43:H43"/>
    <mergeCell ref="N43:Q43"/>
    <mergeCell ref="R43:U43"/>
    <mergeCell ref="CT39:CT40"/>
    <mergeCell ref="G40:H40"/>
    <mergeCell ref="N40:Q40"/>
    <mergeCell ref="R40:U40"/>
    <mergeCell ref="V40:Y40"/>
    <mergeCell ref="Z40:AC40"/>
    <mergeCell ref="AD40:AG40"/>
    <mergeCell ref="AH40:AH41"/>
    <mergeCell ref="AI40:AJ41"/>
    <mergeCell ref="AK40:AL41"/>
    <mergeCell ref="G39:H39"/>
    <mergeCell ref="N39:Q39"/>
    <mergeCell ref="R39:U39"/>
    <mergeCell ref="V39:Y39"/>
    <mergeCell ref="Z39:AC39"/>
    <mergeCell ref="AD39:AG39"/>
    <mergeCell ref="AK38:AL39"/>
    <mergeCell ref="B44:B49"/>
    <mergeCell ref="C44:C46"/>
    <mergeCell ref="D44:D46"/>
    <mergeCell ref="E44:F46"/>
    <mergeCell ref="G44:H44"/>
    <mergeCell ref="M44:M46"/>
    <mergeCell ref="O44:Q44"/>
    <mergeCell ref="Z42:AC42"/>
    <mergeCell ref="AD42:AG42"/>
    <mergeCell ref="B38:B43"/>
    <mergeCell ref="C38:C40"/>
    <mergeCell ref="D38:D40"/>
    <mergeCell ref="E38:F40"/>
    <mergeCell ref="G38:H38"/>
    <mergeCell ref="M38:M40"/>
    <mergeCell ref="O38:Q38"/>
    <mergeCell ref="C42:D43"/>
    <mergeCell ref="E42:F43"/>
    <mergeCell ref="G42:H42"/>
    <mergeCell ref="N42:Q42"/>
    <mergeCell ref="R42:U42"/>
    <mergeCell ref="V42:Y42"/>
    <mergeCell ref="C41:D41"/>
    <mergeCell ref="E41:F41"/>
    <mergeCell ref="AW45:AX46"/>
    <mergeCell ref="AM46:AO47"/>
    <mergeCell ref="S44:U44"/>
    <mergeCell ref="W44:Y44"/>
    <mergeCell ref="AA44:AC44"/>
    <mergeCell ref="AE44:AG44"/>
    <mergeCell ref="AH44:AH45"/>
    <mergeCell ref="AI44:AJ45"/>
    <mergeCell ref="V43:Y43"/>
    <mergeCell ref="Z43:AC43"/>
    <mergeCell ref="AD43:AG43"/>
    <mergeCell ref="AH42:AJ43"/>
    <mergeCell ref="AK42:AL43"/>
    <mergeCell ref="AM42:AO43"/>
    <mergeCell ref="AW42:AX43"/>
    <mergeCell ref="CT45:CT46"/>
    <mergeCell ref="G46:H46"/>
    <mergeCell ref="N46:Q46"/>
    <mergeCell ref="R46:U46"/>
    <mergeCell ref="V46:Y46"/>
    <mergeCell ref="Z46:AC46"/>
    <mergeCell ref="AD46:AG46"/>
    <mergeCell ref="AH46:AH47"/>
    <mergeCell ref="AI46:AJ47"/>
    <mergeCell ref="AK46:AL47"/>
    <mergeCell ref="G45:H45"/>
    <mergeCell ref="N45:Q45"/>
    <mergeCell ref="R45:U45"/>
    <mergeCell ref="V45:Y45"/>
    <mergeCell ref="Z45:AC45"/>
    <mergeCell ref="AD45:AG45"/>
    <mergeCell ref="AK44:AL45"/>
    <mergeCell ref="AM44:AO45"/>
    <mergeCell ref="AP44:AQ49"/>
    <mergeCell ref="AR44:AS44"/>
    <mergeCell ref="AT44:AV44"/>
    <mergeCell ref="AW44:AX44"/>
    <mergeCell ref="AR45:AS49"/>
    <mergeCell ref="AT45:AV49"/>
    <mergeCell ref="AW48:AX49"/>
    <mergeCell ref="W47:Y47"/>
    <mergeCell ref="AA47:AC47"/>
    <mergeCell ref="AE47:AG47"/>
    <mergeCell ref="AW47:AX47"/>
    <mergeCell ref="C48:D49"/>
    <mergeCell ref="E48:F49"/>
    <mergeCell ref="G48:H48"/>
    <mergeCell ref="N48:Q48"/>
    <mergeCell ref="R48:U48"/>
    <mergeCell ref="V48:Y48"/>
    <mergeCell ref="C47:D47"/>
    <mergeCell ref="E47:F47"/>
    <mergeCell ref="G47:H47"/>
    <mergeCell ref="M47:M49"/>
    <mergeCell ref="O47:Q47"/>
    <mergeCell ref="S47:U47"/>
    <mergeCell ref="G49:H49"/>
    <mergeCell ref="N49:Q49"/>
    <mergeCell ref="R49:U49"/>
    <mergeCell ref="V49:Y49"/>
    <mergeCell ref="Z49:AC49"/>
    <mergeCell ref="AD49:AG49"/>
    <mergeCell ref="AJ50:AJ51"/>
    <mergeCell ref="AK50:AL51"/>
    <mergeCell ref="AM50:AO51"/>
    <mergeCell ref="Z48:AC48"/>
    <mergeCell ref="AD48:AG48"/>
    <mergeCell ref="AH48:AJ49"/>
    <mergeCell ref="AK48:AL49"/>
    <mergeCell ref="AM48:AO49"/>
    <mergeCell ref="AP50:AQ51"/>
    <mergeCell ref="R52:S52"/>
    <mergeCell ref="T52:U52"/>
    <mergeCell ref="AE52:AF52"/>
    <mergeCell ref="AG52:AH52"/>
    <mergeCell ref="R53:S54"/>
    <mergeCell ref="T53:U54"/>
    <mergeCell ref="AE53:AF54"/>
    <mergeCell ref="AG53:AH54"/>
    <mergeCell ref="C54:G54"/>
    <mergeCell ref="V54:Y54"/>
    <mergeCell ref="AA54:AD54"/>
    <mergeCell ref="AT54:AW54"/>
    <mergeCell ref="C55:D55"/>
    <mergeCell ref="E55:G55"/>
    <mergeCell ref="H55:J55"/>
    <mergeCell ref="K55:M55"/>
    <mergeCell ref="N55:P55"/>
    <mergeCell ref="Q55:S55"/>
    <mergeCell ref="AR55:AS55"/>
    <mergeCell ref="AT55:AU55"/>
    <mergeCell ref="AV55:AW55"/>
    <mergeCell ref="T55:U55"/>
    <mergeCell ref="V55:W55"/>
    <mergeCell ref="X55:Y55"/>
    <mergeCell ref="AA55:AB55"/>
    <mergeCell ref="AC55:AE55"/>
    <mergeCell ref="AF55:AH55"/>
    <mergeCell ref="C56:D56"/>
    <mergeCell ref="E56:G56"/>
    <mergeCell ref="H56:J56"/>
    <mergeCell ref="K56:M56"/>
    <mergeCell ref="N56:P56"/>
    <mergeCell ref="Q56:S56"/>
    <mergeCell ref="AI55:AK55"/>
    <mergeCell ref="AL55:AN55"/>
    <mergeCell ref="AO55:AQ55"/>
    <mergeCell ref="AI56:AK56"/>
    <mergeCell ref="AL56:AN56"/>
    <mergeCell ref="AO56:AQ56"/>
    <mergeCell ref="AR56:AS56"/>
    <mergeCell ref="AT56:AU56"/>
    <mergeCell ref="AV56:AW56"/>
    <mergeCell ref="T56:U56"/>
    <mergeCell ref="V56:W56"/>
    <mergeCell ref="X56:Y56"/>
    <mergeCell ref="AA56:AB56"/>
    <mergeCell ref="AC56:AE56"/>
    <mergeCell ref="AF56:AH56"/>
    <mergeCell ref="AR57:AS57"/>
    <mergeCell ref="AT57:AU57"/>
    <mergeCell ref="AV57:AW57"/>
    <mergeCell ref="T57:U57"/>
    <mergeCell ref="V57:W57"/>
    <mergeCell ref="X57:Y57"/>
    <mergeCell ref="AA57:AB57"/>
    <mergeCell ref="AC57:AE57"/>
    <mergeCell ref="AF57:AH57"/>
    <mergeCell ref="C58:D58"/>
    <mergeCell ref="E58:G58"/>
    <mergeCell ref="H58:J58"/>
    <mergeCell ref="K58:M58"/>
    <mergeCell ref="N58:P58"/>
    <mergeCell ref="Q58:S58"/>
    <mergeCell ref="AI57:AK57"/>
    <mergeCell ref="AL57:AN57"/>
    <mergeCell ref="AO57:AQ57"/>
    <mergeCell ref="C57:D57"/>
    <mergeCell ref="E57:G57"/>
    <mergeCell ref="H57:J57"/>
    <mergeCell ref="K57:M57"/>
    <mergeCell ref="N57:P57"/>
    <mergeCell ref="Q57:S57"/>
    <mergeCell ref="AI58:AK58"/>
    <mergeCell ref="AL58:AN58"/>
    <mergeCell ref="AO58:AQ58"/>
    <mergeCell ref="AR58:AS58"/>
    <mergeCell ref="AT58:AU58"/>
    <mergeCell ref="AV58:AW58"/>
    <mergeCell ref="T58:U58"/>
    <mergeCell ref="V58:W58"/>
    <mergeCell ref="X58:Y58"/>
    <mergeCell ref="AA58:AB58"/>
    <mergeCell ref="AC58:AE58"/>
    <mergeCell ref="AF58:AH58"/>
    <mergeCell ref="AR59:AS59"/>
    <mergeCell ref="AT59:AU59"/>
    <mergeCell ref="AV59:AW59"/>
    <mergeCell ref="T59:U59"/>
    <mergeCell ref="V59:W59"/>
    <mergeCell ref="X59:Y59"/>
    <mergeCell ref="AA59:AB59"/>
    <mergeCell ref="AC59:AE59"/>
    <mergeCell ref="AF59:AH59"/>
    <mergeCell ref="C60:D60"/>
    <mergeCell ref="E60:G60"/>
    <mergeCell ref="H60:J60"/>
    <mergeCell ref="K60:M60"/>
    <mergeCell ref="N60:P60"/>
    <mergeCell ref="Q60:S60"/>
    <mergeCell ref="AI59:AK59"/>
    <mergeCell ref="AL59:AN59"/>
    <mergeCell ref="AO59:AQ59"/>
    <mergeCell ref="C59:D59"/>
    <mergeCell ref="E59:G59"/>
    <mergeCell ref="H59:J59"/>
    <mergeCell ref="K59:M59"/>
    <mergeCell ref="N59:P59"/>
    <mergeCell ref="Q59:S59"/>
    <mergeCell ref="AI60:AK60"/>
    <mergeCell ref="AL60:AN60"/>
    <mergeCell ref="AO60:AQ60"/>
    <mergeCell ref="AR60:AS60"/>
    <mergeCell ref="AT60:AU60"/>
    <mergeCell ref="AV60:AW60"/>
    <mergeCell ref="T60:U60"/>
    <mergeCell ref="V60:W60"/>
    <mergeCell ref="X60:Y60"/>
    <mergeCell ref="AA60:AB60"/>
    <mergeCell ref="AC60:AE60"/>
    <mergeCell ref="AF60:AH60"/>
    <mergeCell ref="AR61:AS61"/>
    <mergeCell ref="AT61:AU61"/>
    <mergeCell ref="AV61:AW61"/>
    <mergeCell ref="T61:U61"/>
    <mergeCell ref="V61:W61"/>
    <mergeCell ref="X61:Y61"/>
    <mergeCell ref="AA61:AB61"/>
    <mergeCell ref="AC61:AE61"/>
    <mergeCell ref="AF61:AH61"/>
    <mergeCell ref="C62:D62"/>
    <mergeCell ref="E62:G62"/>
    <mergeCell ref="H62:J62"/>
    <mergeCell ref="K62:M62"/>
    <mergeCell ref="N62:P62"/>
    <mergeCell ref="Q62:S62"/>
    <mergeCell ref="AI61:AK61"/>
    <mergeCell ref="AL61:AN61"/>
    <mergeCell ref="AO61:AQ61"/>
    <mergeCell ref="C61:D61"/>
    <mergeCell ref="E61:G61"/>
    <mergeCell ref="H61:J61"/>
    <mergeCell ref="K61:M61"/>
    <mergeCell ref="N61:P61"/>
    <mergeCell ref="Q61:S61"/>
    <mergeCell ref="AI62:AK62"/>
    <mergeCell ref="AL62:AN62"/>
    <mergeCell ref="AO62:AQ62"/>
    <mergeCell ref="AR62:AS62"/>
    <mergeCell ref="AT62:AU62"/>
    <mergeCell ref="AV62:AW62"/>
    <mergeCell ref="T62:U62"/>
    <mergeCell ref="V62:W62"/>
    <mergeCell ref="X62:Y62"/>
    <mergeCell ref="AA62:AB62"/>
    <mergeCell ref="AC62:AE62"/>
    <mergeCell ref="AF62:AH62"/>
  </mergeCells>
  <phoneticPr fontId="1"/>
  <conditionalFormatting sqref="K12 N12 R12 V12 Z12 AD12 I13">
    <cfRule type="cellIs" priority="61" operator="notEqual">
      <formula>"0"</formula>
    </cfRule>
  </conditionalFormatting>
  <conditionalFormatting sqref="O14:P14">
    <cfRule type="cellIs" priority="5" operator="notEqual">
      <formula>"0"</formula>
    </cfRule>
  </conditionalFormatting>
  <conditionalFormatting sqref="O17:P17 N19:P19">
    <cfRule type="cellIs" priority="35" operator="notEqual">
      <formula>"0"</formula>
    </cfRule>
  </conditionalFormatting>
  <conditionalFormatting sqref="O20:P20">
    <cfRule type="cellIs" priority="10" operator="notEqual">
      <formula>"0"</formula>
    </cfRule>
  </conditionalFormatting>
  <conditionalFormatting sqref="O23:P23 N25:P25">
    <cfRule type="cellIs" priority="40" operator="notEqual">
      <formula>"0"</formula>
    </cfRule>
  </conditionalFormatting>
  <conditionalFormatting sqref="O26:P26">
    <cfRule type="cellIs" priority="15" operator="notEqual">
      <formula>"0"</formula>
    </cfRule>
  </conditionalFormatting>
  <conditionalFormatting sqref="O29:P29 N31:P31">
    <cfRule type="cellIs" priority="45" operator="notEqual">
      <formula>"0"</formula>
    </cfRule>
  </conditionalFormatting>
  <conditionalFormatting sqref="O32:P32">
    <cfRule type="cellIs" priority="20" operator="notEqual">
      <formula>"0"</formula>
    </cfRule>
  </conditionalFormatting>
  <conditionalFormatting sqref="O35:P35 N37:P37">
    <cfRule type="cellIs" priority="50" operator="notEqual">
      <formula>"0"</formula>
    </cfRule>
  </conditionalFormatting>
  <conditionalFormatting sqref="O38:P38">
    <cfRule type="cellIs" priority="25" operator="notEqual">
      <formula>"0"</formula>
    </cfRule>
  </conditionalFormatting>
  <conditionalFormatting sqref="O41:P41 N43:P43">
    <cfRule type="cellIs" priority="55" operator="notEqual">
      <formula>"0"</formula>
    </cfRule>
  </conditionalFormatting>
  <conditionalFormatting sqref="O44:P44">
    <cfRule type="cellIs" priority="30" operator="notEqual">
      <formula>"0"</formula>
    </cfRule>
  </conditionalFormatting>
  <conditionalFormatting sqref="O47:P47 N49:P49">
    <cfRule type="cellIs" priority="60" operator="notEqual">
      <formula>"0"</formula>
    </cfRule>
  </conditionalFormatting>
  <conditionalFormatting sqref="S14:T14">
    <cfRule type="cellIs" priority="4" operator="notEqual">
      <formula>"0"</formula>
    </cfRule>
  </conditionalFormatting>
  <conditionalFormatting sqref="S17:T17 R19:T19">
    <cfRule type="cellIs" priority="34" operator="notEqual">
      <formula>"0"</formula>
    </cfRule>
  </conditionalFormatting>
  <conditionalFormatting sqref="S20:T20">
    <cfRule type="cellIs" priority="9" operator="notEqual">
      <formula>"0"</formula>
    </cfRule>
  </conditionalFormatting>
  <conditionalFormatting sqref="S23:T23 R25:T25">
    <cfRule type="cellIs" priority="39" operator="notEqual">
      <formula>"0"</formula>
    </cfRule>
  </conditionalFormatting>
  <conditionalFormatting sqref="S26:T26">
    <cfRule type="cellIs" priority="14" operator="notEqual">
      <formula>"0"</formula>
    </cfRule>
  </conditionalFormatting>
  <conditionalFormatting sqref="S29:T29 R31:T31">
    <cfRule type="cellIs" priority="44" operator="notEqual">
      <formula>"0"</formula>
    </cfRule>
  </conditionalFormatting>
  <conditionalFormatting sqref="S32:T32">
    <cfRule type="cellIs" priority="19" operator="notEqual">
      <formula>"0"</formula>
    </cfRule>
  </conditionalFormatting>
  <conditionalFormatting sqref="S35:T35 R37:T37">
    <cfRule type="cellIs" priority="49" operator="notEqual">
      <formula>"0"</formula>
    </cfRule>
  </conditionalFormatting>
  <conditionalFormatting sqref="S38:T38">
    <cfRule type="cellIs" priority="24" operator="notEqual">
      <formula>"0"</formula>
    </cfRule>
  </conditionalFormatting>
  <conditionalFormatting sqref="S41:T41 R43:T43">
    <cfRule type="cellIs" priority="54" operator="notEqual">
      <formula>"0"</formula>
    </cfRule>
  </conditionalFormatting>
  <conditionalFormatting sqref="S44:T44">
    <cfRule type="cellIs" priority="29" operator="notEqual">
      <formula>"0"</formula>
    </cfRule>
  </conditionalFormatting>
  <conditionalFormatting sqref="S47:T47 R49:T49">
    <cfRule type="cellIs" priority="59" operator="notEqual">
      <formula>"0"</formula>
    </cfRule>
  </conditionalFormatting>
  <conditionalFormatting sqref="W14:X14">
    <cfRule type="cellIs" priority="3" operator="notEqual">
      <formula>"0"</formula>
    </cfRule>
  </conditionalFormatting>
  <conditionalFormatting sqref="W17:X17 V19:X19">
    <cfRule type="cellIs" priority="33" operator="notEqual">
      <formula>"0"</formula>
    </cfRule>
  </conditionalFormatting>
  <conditionalFormatting sqref="W20:X20">
    <cfRule type="cellIs" priority="8" operator="notEqual">
      <formula>"0"</formula>
    </cfRule>
  </conditionalFormatting>
  <conditionalFormatting sqref="W23:X23 V25:X25">
    <cfRule type="cellIs" priority="38" operator="notEqual">
      <formula>"0"</formula>
    </cfRule>
  </conditionalFormatting>
  <conditionalFormatting sqref="W26:X26">
    <cfRule type="cellIs" priority="13" operator="notEqual">
      <formula>"0"</formula>
    </cfRule>
  </conditionalFormatting>
  <conditionalFormatting sqref="W29:X29 V31:X31">
    <cfRule type="cellIs" priority="43" operator="notEqual">
      <formula>"0"</formula>
    </cfRule>
  </conditionalFormatting>
  <conditionalFormatting sqref="W32:X32">
    <cfRule type="cellIs" priority="18" operator="notEqual">
      <formula>"0"</formula>
    </cfRule>
  </conditionalFormatting>
  <conditionalFormatting sqref="W35:X35 V37:X37">
    <cfRule type="cellIs" priority="48" operator="notEqual">
      <formula>"0"</formula>
    </cfRule>
  </conditionalFormatting>
  <conditionalFormatting sqref="W38:X38">
    <cfRule type="cellIs" priority="23" operator="notEqual">
      <formula>"0"</formula>
    </cfRule>
  </conditionalFormatting>
  <conditionalFormatting sqref="W41:X41 V43:X43">
    <cfRule type="cellIs" priority="53" operator="notEqual">
      <formula>"0"</formula>
    </cfRule>
  </conditionalFormatting>
  <conditionalFormatting sqref="W44:X44">
    <cfRule type="cellIs" priority="28" operator="notEqual">
      <formula>"0"</formula>
    </cfRule>
  </conditionalFormatting>
  <conditionalFormatting sqref="W47:X47 V49:X49">
    <cfRule type="cellIs" priority="58" operator="notEqual">
      <formula>"0"</formula>
    </cfRule>
  </conditionalFormatting>
  <conditionalFormatting sqref="AA14:AB14">
    <cfRule type="cellIs" priority="2" operator="notEqual">
      <formula>"0"</formula>
    </cfRule>
  </conditionalFormatting>
  <conditionalFormatting sqref="AA17:AB17 Z19:AB19">
    <cfRule type="cellIs" priority="32" operator="notEqual">
      <formula>"0"</formula>
    </cfRule>
  </conditionalFormatting>
  <conditionalFormatting sqref="AA20:AB20">
    <cfRule type="cellIs" priority="7" operator="notEqual">
      <formula>"0"</formula>
    </cfRule>
  </conditionalFormatting>
  <conditionalFormatting sqref="AA23:AB23 Z25:AB25">
    <cfRule type="cellIs" priority="37" operator="notEqual">
      <formula>"0"</formula>
    </cfRule>
  </conditionalFormatting>
  <conditionalFormatting sqref="AA26:AB26">
    <cfRule type="cellIs" priority="12" operator="notEqual">
      <formula>"0"</formula>
    </cfRule>
  </conditionalFormatting>
  <conditionalFormatting sqref="AA29:AB29 Z31:AB31">
    <cfRule type="cellIs" priority="42" operator="notEqual">
      <formula>"0"</formula>
    </cfRule>
  </conditionalFormatting>
  <conditionalFormatting sqref="AA32:AB32">
    <cfRule type="cellIs" priority="17" operator="notEqual">
      <formula>"0"</formula>
    </cfRule>
  </conditionalFormatting>
  <conditionalFormatting sqref="AA35:AB35 Z37:AB37">
    <cfRule type="cellIs" priority="47" operator="notEqual">
      <formula>"0"</formula>
    </cfRule>
  </conditionalFormatting>
  <conditionalFormatting sqref="AA38:AB38">
    <cfRule type="cellIs" priority="22" operator="notEqual">
      <formula>"0"</formula>
    </cfRule>
  </conditionalFormatting>
  <conditionalFormatting sqref="AA41:AB41 Z43:AB43">
    <cfRule type="cellIs" priority="52" operator="notEqual">
      <formula>"0"</formula>
    </cfRule>
  </conditionalFormatting>
  <conditionalFormatting sqref="AA44:AB44">
    <cfRule type="cellIs" priority="27" operator="notEqual">
      <formula>"0"</formula>
    </cfRule>
  </conditionalFormatting>
  <conditionalFormatting sqref="AA47:AB47 Z49:AB49">
    <cfRule type="cellIs" priority="57" operator="notEqual">
      <formula>"0"</formula>
    </cfRule>
  </conditionalFormatting>
  <conditionalFormatting sqref="AE14:AF14">
    <cfRule type="cellIs" priority="1" operator="notEqual">
      <formula>"0"</formula>
    </cfRule>
  </conditionalFormatting>
  <conditionalFormatting sqref="AE17:AF17 AD19:AF19">
    <cfRule type="cellIs" priority="31" operator="notEqual">
      <formula>"0"</formula>
    </cfRule>
  </conditionalFormatting>
  <conditionalFormatting sqref="AE20:AF20">
    <cfRule type="cellIs" priority="6" operator="notEqual">
      <formula>"0"</formula>
    </cfRule>
  </conditionalFormatting>
  <conditionalFormatting sqref="AE23:AF23 AD25:AF25">
    <cfRule type="cellIs" priority="36" operator="notEqual">
      <formula>"0"</formula>
    </cfRule>
  </conditionalFormatting>
  <conditionalFormatting sqref="AE26:AF26">
    <cfRule type="cellIs" priority="11" operator="notEqual">
      <formula>"0"</formula>
    </cfRule>
  </conditionalFormatting>
  <conditionalFormatting sqref="AE29:AF29 AD31:AF31">
    <cfRule type="cellIs" priority="41" operator="notEqual">
      <formula>"0"</formula>
    </cfRule>
  </conditionalFormatting>
  <conditionalFormatting sqref="AE32:AF32">
    <cfRule type="cellIs" priority="16" operator="notEqual">
      <formula>"0"</formula>
    </cfRule>
  </conditionalFormatting>
  <conditionalFormatting sqref="AE35:AF35 AD37:AF37">
    <cfRule type="cellIs" priority="46" operator="notEqual">
      <formula>"0"</formula>
    </cfRule>
  </conditionalFormatting>
  <conditionalFormatting sqref="AE38:AF38">
    <cfRule type="cellIs" priority="21" operator="notEqual">
      <formula>"0"</formula>
    </cfRule>
  </conditionalFormatting>
  <conditionalFormatting sqref="AE41:AF41 AD43:AF43">
    <cfRule type="cellIs" priority="51" operator="notEqual">
      <formula>"0"</formula>
    </cfRule>
  </conditionalFormatting>
  <conditionalFormatting sqref="AE44:AF44">
    <cfRule type="cellIs" priority="26" operator="notEqual">
      <formula>"0"</formula>
    </cfRule>
  </conditionalFormatting>
  <conditionalFormatting sqref="AE47:AF47 AD49:AF49">
    <cfRule type="cellIs" priority="56" operator="notEqual">
      <formula>"0"</formula>
    </cfRule>
  </conditionalFormatting>
  <conditionalFormatting sqref="AH12:AH13">
    <cfRule type="cellIs" priority="62" operator="notEqual">
      <formula>"0"</formula>
    </cfRule>
  </conditionalFormatting>
  <dataValidations count="5">
    <dataValidation type="list" allowBlank="1" showInputMessage="1" showErrorMessage="1" sqref="P4:Q5" xr:uid="{01F49B20-C6C3-430E-A7F5-6FFE4D936B85}">
      <formula1>$DI$14:$DI$17</formula1>
    </dataValidation>
    <dataValidation type="list" allowBlank="1" showInputMessage="1" showErrorMessage="1" sqref="L46:L48 K14:K17 L16:L18 K20:K23 L22:L24 K26:K29 L28:L30 K32:K35 L34:L36 K38:K41 L40:L42 K44:K47 I14:I49" xr:uid="{9ECB6045-31AA-4192-B5EC-47CB6D1CEF74}">
      <formula1>$DK$14:$DK$15</formula1>
    </dataValidation>
    <dataValidation type="list" allowBlank="1" showInputMessage="1" showErrorMessage="1" sqref="AT50 AT38 AT14 AR20 AT26 AT32 AR14 AT20 AR26 AR32 AR38 AR44 AT44" xr:uid="{FBC7438E-E1AB-48B0-96CF-CD4C82D7F3D5}">
      <formula1>$DM$14:$DM$20</formula1>
    </dataValidation>
    <dataValidation type="list" allowBlank="1" showInputMessage="1" showErrorMessage="1" sqref="N23 R23 V23 Z23 AD23 N29 R29 V29 Z29 AD29 N35 R35 V35 Z35 AD35 N41 R41 V41 Z41 AD41 N47 R47 V47 Z47 AD47 N17 R17 V17 Z17 AD17" xr:uid="{178C5172-5CE8-478E-8EED-4321A9A77121}">
      <formula1>$DR$14:$DR$22</formula1>
    </dataValidation>
    <dataValidation type="list" allowBlank="1" showInputMessage="1" showErrorMessage="1" sqref="N20 R20 V20 Z20 AD20 N26 R26 V26 Z26 AD26 N32 R32 V32 Z32 AD32 N38 R38 V38 Z38 AD38 N44 R44 V44 Z44 AD44 N14 R14 V14 Z14 AD14" xr:uid="{F8501045-EC88-4A02-81E3-135B3D001831}">
      <formula1>$DN$14:$DN$132</formula1>
    </dataValidation>
  </dataValidations>
  <pageMargins left="0.28999999999999998" right="0.11811023622047245" top="0.44" bottom="0.15748031496062992" header="0.23622047244094491" footer="0.19685039370078741"/>
  <pageSetup paperSize="9" scale="55" fitToHeight="0" orientation="landscape" cellComments="asDisplayed"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6E0470-5559-4F38-AE19-058A06C2E58C}">
  <dimension ref="B1:AH58"/>
  <sheetViews>
    <sheetView showZeros="0" tabSelected="1" view="pageBreakPreview" zoomScaleNormal="120" zoomScaleSheetLayoutView="100" workbookViewId="0">
      <selection activeCell="AB27" sqref="AB27:AH28"/>
    </sheetView>
  </sheetViews>
  <sheetFormatPr defaultColWidth="5.25" defaultRowHeight="14.25" customHeight="1"/>
  <cols>
    <col min="1" max="16384" width="5.25" style="8"/>
  </cols>
  <sheetData>
    <row r="1" spans="2:34" ht="32.25" customHeight="1">
      <c r="B1" s="1109" t="s">
        <v>183</v>
      </c>
      <c r="C1" s="1109"/>
      <c r="D1" s="1109"/>
      <c r="E1" s="1109"/>
      <c r="F1" s="1109"/>
      <c r="G1" s="1109"/>
      <c r="H1" s="1109"/>
      <c r="I1" s="1109"/>
      <c r="J1" s="1109"/>
      <c r="K1" s="1109"/>
      <c r="L1" s="1109"/>
      <c r="M1" s="1109"/>
      <c r="N1" s="1109"/>
      <c r="O1" s="1109"/>
      <c r="P1" s="1109"/>
      <c r="R1" s="1109"/>
      <c r="S1" s="1109"/>
      <c r="T1" s="1109"/>
      <c r="U1" s="1109"/>
      <c r="V1" s="1109"/>
      <c r="W1" s="1109"/>
      <c r="X1" s="1109"/>
      <c r="Y1" s="1109"/>
      <c r="Z1" s="1109"/>
      <c r="AA1" s="1109"/>
      <c r="AB1" s="1109"/>
      <c r="AC1" s="1109"/>
      <c r="AD1" s="1109"/>
      <c r="AE1" s="1109"/>
      <c r="AF1" s="1109"/>
      <c r="AG1" s="1109"/>
    </row>
    <row r="2" spans="2:34" ht="14.25" customHeight="1">
      <c r="B2" s="9" t="s">
        <v>280</v>
      </c>
      <c r="E2" s="9"/>
      <c r="F2" s="9"/>
      <c r="G2" s="9"/>
      <c r="S2" s="9" t="s">
        <v>280</v>
      </c>
      <c r="V2" s="9"/>
      <c r="W2" s="9"/>
      <c r="X2" s="9"/>
    </row>
    <row r="3" spans="2:34" ht="14.25" customHeight="1">
      <c r="C3" s="1110"/>
      <c r="D3" s="1110"/>
      <c r="E3" s="1110"/>
      <c r="L3" s="1111" t="s">
        <v>0</v>
      </c>
      <c r="M3" s="1111"/>
      <c r="N3" s="1112">
        <f>情報シート!C3</f>
        <v>0</v>
      </c>
      <c r="O3" s="1113"/>
      <c r="P3" s="1113"/>
      <c r="Q3" s="1114"/>
      <c r="AC3" s="1111" t="s">
        <v>0</v>
      </c>
      <c r="AD3" s="1111"/>
      <c r="AE3" s="1112">
        <f>情報シート!S3</f>
        <v>45748</v>
      </c>
      <c r="AF3" s="1113"/>
      <c r="AG3" s="1113"/>
      <c r="AH3" s="1114"/>
    </row>
    <row r="4" spans="2:34" ht="14.25" customHeight="1">
      <c r="C4" s="1110"/>
      <c r="D4" s="1110"/>
      <c r="E4" s="1110"/>
    </row>
    <row r="5" spans="2:34" ht="14.25" customHeight="1">
      <c r="B5" s="1115" t="s">
        <v>131</v>
      </c>
      <c r="C5" s="1115"/>
      <c r="D5" s="1115"/>
      <c r="E5" s="1115"/>
      <c r="F5" s="1115"/>
      <c r="G5" s="1115"/>
      <c r="H5" s="11"/>
      <c r="I5" s="11"/>
      <c r="R5" s="1115" t="s">
        <v>131</v>
      </c>
      <c r="S5" s="1115"/>
      <c r="T5" s="1115"/>
      <c r="U5" s="1115"/>
      <c r="V5" s="1115"/>
      <c r="W5" s="1115"/>
      <c r="X5" s="1115"/>
      <c r="Y5" s="11"/>
      <c r="Z5" s="11"/>
    </row>
    <row r="6" spans="2:34" ht="14.25" customHeight="1">
      <c r="B6" s="21"/>
      <c r="C6" s="74" t="s">
        <v>132</v>
      </c>
      <c r="D6" s="1116" t="s">
        <v>143</v>
      </c>
      <c r="E6" s="1116"/>
      <c r="F6" s="1116"/>
      <c r="G6" s="13" t="s">
        <v>133</v>
      </c>
      <c r="H6" s="13"/>
      <c r="R6" s="21"/>
      <c r="S6" s="21"/>
      <c r="T6" s="74" t="s">
        <v>132</v>
      </c>
      <c r="U6" s="1116" t="s">
        <v>143</v>
      </c>
      <c r="V6" s="1116"/>
      <c r="W6" s="1116"/>
      <c r="X6" s="13" t="s">
        <v>133</v>
      </c>
      <c r="Y6" s="13"/>
    </row>
    <row r="7" spans="2:34" ht="14.25" customHeight="1">
      <c r="B7" s="21"/>
      <c r="C7" s="21"/>
      <c r="D7" s="1116"/>
      <c r="E7" s="1116"/>
      <c r="F7" s="1116"/>
      <c r="G7" s="175"/>
      <c r="K7" s="161" t="s">
        <v>163</v>
      </c>
      <c r="L7" s="1117">
        <f>情報シート!C4</f>
        <v>0</v>
      </c>
      <c r="M7" s="1117"/>
      <c r="N7" s="66"/>
      <c r="O7" s="66"/>
      <c r="R7" s="21"/>
      <c r="S7" s="21"/>
      <c r="T7" s="21"/>
      <c r="U7" s="1116"/>
      <c r="V7" s="1116"/>
      <c r="W7" s="1116"/>
      <c r="X7" s="175"/>
      <c r="AB7" s="161" t="s">
        <v>163</v>
      </c>
      <c r="AC7" s="1117" t="str">
        <f>情報シート!S4</f>
        <v>850-8570</v>
      </c>
      <c r="AD7" s="1117"/>
      <c r="AE7" s="66"/>
      <c r="AF7" s="66"/>
    </row>
    <row r="8" spans="2:34" ht="14.25" customHeight="1">
      <c r="J8" s="101"/>
      <c r="K8" s="163" t="s">
        <v>1</v>
      </c>
      <c r="L8" s="1108">
        <f>情報シート!C5</f>
        <v>0</v>
      </c>
      <c r="M8" s="1108"/>
      <c r="N8" s="1108"/>
      <c r="O8" s="1108"/>
      <c r="P8" s="1108"/>
      <c r="Q8" s="1108"/>
      <c r="U8" s="1110" t="s">
        <v>150</v>
      </c>
      <c r="V8" s="1110"/>
      <c r="W8" s="1110"/>
      <c r="AA8" s="101"/>
      <c r="AB8" s="163" t="s">
        <v>1</v>
      </c>
      <c r="AC8" s="1108" t="str">
        <f>情報シート!S5</f>
        <v>長崎県長崎市△△町○番〇▼号</v>
      </c>
      <c r="AD8" s="1108"/>
      <c r="AE8" s="1108"/>
      <c r="AF8" s="1108"/>
      <c r="AG8" s="1108"/>
      <c r="AH8" s="1108"/>
    </row>
    <row r="9" spans="2:34" ht="14.25" customHeight="1">
      <c r="J9" s="101"/>
      <c r="K9" s="162"/>
      <c r="L9" s="1108">
        <f>情報シート!C6</f>
        <v>0</v>
      </c>
      <c r="M9" s="1108"/>
      <c r="N9" s="1108"/>
      <c r="O9" s="1108"/>
      <c r="P9" s="1108"/>
      <c r="Q9" s="1108"/>
      <c r="U9" s="1110"/>
      <c r="V9" s="1110"/>
      <c r="W9" s="1110"/>
      <c r="AA9" s="101"/>
      <c r="AB9" s="162"/>
      <c r="AC9" s="1108" t="str">
        <f>情報シート!S6</f>
        <v>長崎■■ビル　５階</v>
      </c>
      <c r="AD9" s="1108"/>
      <c r="AE9" s="1108"/>
      <c r="AF9" s="1108"/>
      <c r="AG9" s="1108"/>
      <c r="AH9" s="1108"/>
    </row>
    <row r="10" spans="2:34" ht="14.25" customHeight="1">
      <c r="J10" s="101"/>
      <c r="K10" s="164" t="s">
        <v>2</v>
      </c>
      <c r="L10" s="1107">
        <f>情報シート!C7</f>
        <v>0</v>
      </c>
      <c r="M10" s="1107"/>
      <c r="N10" s="1107"/>
      <c r="O10" s="1107"/>
      <c r="P10" s="1107"/>
      <c r="Q10" s="200" t="s">
        <v>151</v>
      </c>
      <c r="AA10" s="101"/>
      <c r="AB10" s="164" t="s">
        <v>2</v>
      </c>
      <c r="AC10" s="1107" t="str">
        <f>情報シート!S7</f>
        <v>○●旅行株式会社</v>
      </c>
      <c r="AD10" s="1107"/>
      <c r="AE10" s="1107"/>
      <c r="AF10" s="1107"/>
      <c r="AG10" s="1107"/>
      <c r="AH10" s="201" t="s">
        <v>151</v>
      </c>
    </row>
    <row r="11" spans="2:34" ht="14.25" customHeight="1">
      <c r="J11" s="101"/>
      <c r="K11" s="162"/>
      <c r="L11" s="1108">
        <f>情報シート!C8</f>
        <v>0</v>
      </c>
      <c r="M11" s="1108"/>
      <c r="N11" s="1108"/>
      <c r="O11" s="1108"/>
      <c r="P11" s="1108"/>
      <c r="Q11" s="202"/>
      <c r="AA11" s="101"/>
      <c r="AB11" s="162"/>
      <c r="AC11" s="1108" t="str">
        <f>情報シート!S8</f>
        <v>長崎支店</v>
      </c>
      <c r="AD11" s="1108"/>
      <c r="AE11" s="1108"/>
      <c r="AF11" s="1108"/>
      <c r="AG11" s="1108"/>
      <c r="AH11" s="202"/>
    </row>
    <row r="12" spans="2:34" ht="14.25" customHeight="1">
      <c r="J12" s="177"/>
      <c r="K12" s="165" t="s">
        <v>3</v>
      </c>
      <c r="L12" s="1092">
        <f>情報シート!C10</f>
        <v>0</v>
      </c>
      <c r="M12" s="1092"/>
      <c r="N12" s="203"/>
      <c r="O12" s="203"/>
      <c r="P12" s="204"/>
      <c r="Q12" s="202"/>
      <c r="AA12" s="177"/>
      <c r="AB12" s="165" t="s">
        <v>3</v>
      </c>
      <c r="AC12" s="1092" t="str">
        <f>情報シート!S10</f>
        <v>支店長</v>
      </c>
      <c r="AD12" s="1092"/>
      <c r="AE12" s="203"/>
      <c r="AF12" s="203"/>
      <c r="AG12" s="204"/>
      <c r="AH12" s="202"/>
    </row>
    <row r="13" spans="2:34" ht="14.25" customHeight="1">
      <c r="J13" s="177"/>
      <c r="K13" s="165" t="s">
        <v>4</v>
      </c>
      <c r="L13" s="1093">
        <f>情報シート!C11</f>
        <v>0</v>
      </c>
      <c r="M13" s="1093"/>
      <c r="N13" s="1093"/>
      <c r="O13" s="1093"/>
      <c r="P13" s="202"/>
      <c r="Q13" s="200" t="s">
        <v>151</v>
      </c>
      <c r="AA13" s="177"/>
      <c r="AB13" s="165" t="s">
        <v>4</v>
      </c>
      <c r="AC13" s="1093" t="str">
        <f>情報シート!S11</f>
        <v>長崎　太郎</v>
      </c>
      <c r="AD13" s="1093"/>
      <c r="AE13" s="1093"/>
      <c r="AF13" s="1093"/>
      <c r="AG13" s="202"/>
      <c r="AH13" s="201" t="s">
        <v>151</v>
      </c>
    </row>
    <row r="14" spans="2:34" ht="14.25" customHeight="1">
      <c r="J14" s="177"/>
      <c r="K14" s="165" t="s">
        <v>6</v>
      </c>
      <c r="L14" s="1092">
        <f>情報シート!C9</f>
        <v>0</v>
      </c>
      <c r="M14" s="1092"/>
      <c r="N14" s="1092"/>
      <c r="O14" s="1092"/>
      <c r="P14" s="1092"/>
      <c r="Q14" s="1092"/>
      <c r="AA14" s="177"/>
      <c r="AB14" s="165" t="s">
        <v>6</v>
      </c>
      <c r="AC14" s="1092" t="str">
        <f>情報シート!S9</f>
        <v>長崎県知事登録旅行業　第○－△□○号</v>
      </c>
      <c r="AD14" s="1092"/>
      <c r="AE14" s="1092"/>
      <c r="AF14" s="1092"/>
      <c r="AG14" s="1092"/>
      <c r="AH14" s="1092"/>
    </row>
    <row r="16" spans="2:34" ht="14.25" customHeight="1">
      <c r="D16" s="1118" t="s">
        <v>286</v>
      </c>
      <c r="E16" s="1118"/>
      <c r="F16" s="1118"/>
      <c r="G16" s="1118"/>
      <c r="H16" s="1118"/>
      <c r="I16" s="1118"/>
      <c r="J16" s="1118"/>
      <c r="K16" s="1118"/>
      <c r="L16" s="1118"/>
      <c r="M16" s="1118"/>
      <c r="N16" s="1118"/>
      <c r="O16" s="1118"/>
      <c r="U16" s="1118" t="s">
        <v>286</v>
      </c>
      <c r="V16" s="1118"/>
      <c r="W16" s="1118"/>
      <c r="X16" s="1118"/>
      <c r="Y16" s="1118"/>
      <c r="Z16" s="1118"/>
      <c r="AA16" s="1118"/>
      <c r="AB16" s="1118"/>
      <c r="AC16" s="1118"/>
      <c r="AD16" s="1118"/>
      <c r="AE16" s="1118"/>
      <c r="AF16" s="1118"/>
    </row>
    <row r="17" spans="2:34" ht="14.25" customHeight="1">
      <c r="D17" s="1118"/>
      <c r="E17" s="1118"/>
      <c r="F17" s="1118"/>
      <c r="G17" s="1118"/>
      <c r="H17" s="1118"/>
      <c r="I17" s="1118"/>
      <c r="J17" s="1118"/>
      <c r="K17" s="1118"/>
      <c r="L17" s="1118"/>
      <c r="M17" s="1118"/>
      <c r="N17" s="1118"/>
      <c r="O17" s="1118"/>
      <c r="U17" s="1118"/>
      <c r="V17" s="1118"/>
      <c r="W17" s="1118"/>
      <c r="X17" s="1118"/>
      <c r="Y17" s="1118"/>
      <c r="Z17" s="1118"/>
      <c r="AA17" s="1118"/>
      <c r="AB17" s="1118"/>
      <c r="AC17" s="1118"/>
      <c r="AD17" s="1118"/>
      <c r="AE17" s="1118"/>
      <c r="AF17" s="1118"/>
    </row>
    <row r="18" spans="2:34" ht="14.25" customHeight="1">
      <c r="G18" s="13"/>
      <c r="H18" s="13"/>
      <c r="I18" s="13"/>
      <c r="J18" s="13"/>
      <c r="K18" s="13"/>
      <c r="X18" s="13"/>
      <c r="Y18" s="13"/>
      <c r="Z18" s="13"/>
      <c r="AA18" s="13"/>
      <c r="AB18" s="13"/>
    </row>
    <row r="19" spans="2:34" ht="14.25" customHeight="1">
      <c r="C19" s="1106" t="s">
        <v>287</v>
      </c>
      <c r="D19" s="1106"/>
      <c r="E19" s="1106"/>
      <c r="F19" s="1106"/>
      <c r="G19" s="1106"/>
      <c r="H19" s="1106"/>
      <c r="I19" s="1106"/>
      <c r="J19" s="1106"/>
      <c r="K19" s="1106"/>
      <c r="L19" s="1106"/>
      <c r="M19" s="1106"/>
      <c r="N19" s="1106"/>
      <c r="O19" s="1106"/>
      <c r="P19" s="1106"/>
      <c r="Q19" s="1106"/>
      <c r="T19" s="1106" t="s">
        <v>287</v>
      </c>
      <c r="U19" s="1106"/>
      <c r="V19" s="1106"/>
      <c r="W19" s="1106"/>
      <c r="X19" s="1106"/>
      <c r="Y19" s="1106"/>
      <c r="Z19" s="1106"/>
      <c r="AA19" s="1106"/>
      <c r="AB19" s="1106"/>
      <c r="AC19" s="1106"/>
      <c r="AD19" s="1106"/>
      <c r="AE19" s="1106"/>
      <c r="AF19" s="1106"/>
      <c r="AG19" s="1106"/>
      <c r="AH19" s="1106"/>
    </row>
    <row r="20" spans="2:34" ht="14.25" customHeight="1">
      <c r="C20" s="1106"/>
      <c r="D20" s="1106"/>
      <c r="E20" s="1106"/>
      <c r="F20" s="1106"/>
      <c r="G20" s="1106"/>
      <c r="H20" s="1106"/>
      <c r="I20" s="1106"/>
      <c r="J20" s="1106"/>
      <c r="K20" s="1106"/>
      <c r="L20" s="1106"/>
      <c r="M20" s="1106"/>
      <c r="N20" s="1106"/>
      <c r="O20" s="1106"/>
      <c r="P20" s="1106"/>
      <c r="Q20" s="1106"/>
      <c r="T20" s="1106"/>
      <c r="U20" s="1106"/>
      <c r="V20" s="1106"/>
      <c r="W20" s="1106"/>
      <c r="X20" s="1106"/>
      <c r="Y20" s="1106"/>
      <c r="Z20" s="1106"/>
      <c r="AA20" s="1106"/>
      <c r="AB20" s="1106"/>
      <c r="AC20" s="1106"/>
      <c r="AD20" s="1106"/>
      <c r="AE20" s="1106"/>
      <c r="AF20" s="1106"/>
      <c r="AG20" s="1106"/>
      <c r="AH20" s="1106"/>
    </row>
    <row r="21" spans="2:34" ht="14.25" customHeight="1">
      <c r="B21" s="8" t="s">
        <v>184</v>
      </c>
      <c r="C21" s="1106"/>
      <c r="D21" s="1106"/>
      <c r="E21" s="1106"/>
      <c r="F21" s="1106"/>
      <c r="G21" s="1106"/>
      <c r="H21" s="1106"/>
      <c r="I21" s="1106"/>
      <c r="J21" s="1106"/>
      <c r="K21" s="1106"/>
      <c r="L21" s="1106"/>
      <c r="M21" s="1106"/>
      <c r="N21" s="1106"/>
      <c r="O21" s="1106"/>
      <c r="P21" s="1106"/>
      <c r="Q21" s="1106"/>
      <c r="R21" s="8" t="s">
        <v>184</v>
      </c>
      <c r="T21" s="1106"/>
      <c r="U21" s="1106"/>
      <c r="V21" s="1106"/>
      <c r="W21" s="1106"/>
      <c r="X21" s="1106"/>
      <c r="Y21" s="1106"/>
      <c r="Z21" s="1106"/>
      <c r="AA21" s="1106"/>
      <c r="AB21" s="1106"/>
      <c r="AC21" s="1106"/>
      <c r="AD21" s="1106"/>
      <c r="AE21" s="1106"/>
      <c r="AF21" s="1106"/>
      <c r="AG21" s="1106"/>
      <c r="AH21" s="1106"/>
    </row>
    <row r="22" spans="2:34" ht="14.25" customHeight="1">
      <c r="C22" s="1106"/>
      <c r="D22" s="1106"/>
      <c r="E22" s="1106"/>
      <c r="F22" s="1106"/>
      <c r="G22" s="1106"/>
      <c r="H22" s="1106"/>
      <c r="I22" s="1106"/>
      <c r="J22" s="1106"/>
      <c r="K22" s="1106"/>
      <c r="L22" s="1106"/>
      <c r="M22" s="1106"/>
      <c r="N22" s="1106"/>
      <c r="O22" s="1106"/>
      <c r="P22" s="1106"/>
      <c r="Q22" s="1106"/>
      <c r="T22" s="1106"/>
      <c r="U22" s="1106"/>
      <c r="V22" s="1106"/>
      <c r="W22" s="1106"/>
      <c r="X22" s="1106"/>
      <c r="Y22" s="1106"/>
      <c r="Z22" s="1106"/>
      <c r="AA22" s="1106"/>
      <c r="AB22" s="1106"/>
      <c r="AC22" s="1106"/>
      <c r="AD22" s="1106"/>
      <c r="AE22" s="1106"/>
      <c r="AF22" s="1106"/>
      <c r="AG22" s="1106"/>
      <c r="AH22" s="1106"/>
    </row>
    <row r="23" spans="2:34" ht="14.25" customHeight="1">
      <c r="I23" s="13" t="s">
        <v>7</v>
      </c>
      <c r="Z23" s="13" t="s">
        <v>7</v>
      </c>
    </row>
    <row r="25" spans="2:34" ht="14.25" customHeight="1">
      <c r="K25" s="63"/>
    </row>
    <row r="26" spans="2:34" ht="14.25" customHeight="1">
      <c r="C26" s="1085" t="s">
        <v>190</v>
      </c>
      <c r="D26" s="1085"/>
      <c r="E26" s="1085"/>
      <c r="G26" s="209" t="s">
        <v>194</v>
      </c>
      <c r="I26" s="209"/>
      <c r="J26" s="209"/>
      <c r="K26" s="209" t="s">
        <v>230</v>
      </c>
      <c r="L26" s="209"/>
      <c r="M26" s="209"/>
      <c r="N26" s="209"/>
      <c r="O26" s="209"/>
      <c r="T26" s="1085" t="s">
        <v>190</v>
      </c>
      <c r="U26" s="1085"/>
      <c r="V26" s="1085"/>
      <c r="X26" s="209" t="s">
        <v>44</v>
      </c>
      <c r="Y26" s="209"/>
      <c r="Z26" s="209"/>
      <c r="AB26" s="209" t="s">
        <v>230</v>
      </c>
      <c r="AC26" s="209"/>
      <c r="AD26" s="209"/>
      <c r="AE26" s="209"/>
      <c r="AF26" s="209"/>
    </row>
    <row r="27" spans="2:34" ht="14.25" customHeight="1">
      <c r="G27" s="1094"/>
      <c r="H27" s="1095"/>
      <c r="I27" s="1095"/>
      <c r="J27" s="1096"/>
      <c r="K27" s="1100"/>
      <c r="L27" s="1101"/>
      <c r="M27" s="1101"/>
      <c r="N27" s="1101"/>
      <c r="O27" s="1101"/>
      <c r="P27" s="1101"/>
      <c r="Q27" s="1102"/>
      <c r="X27" s="1094" t="s">
        <v>148</v>
      </c>
      <c r="Y27" s="1095"/>
      <c r="Z27" s="1095"/>
      <c r="AA27" s="1096"/>
      <c r="AB27" s="1100" t="s">
        <v>719</v>
      </c>
      <c r="AC27" s="1101"/>
      <c r="AD27" s="1101"/>
      <c r="AE27" s="1101"/>
      <c r="AF27" s="1101"/>
      <c r="AG27" s="1101"/>
      <c r="AH27" s="1102"/>
    </row>
    <row r="28" spans="2:34" ht="14.25" customHeight="1">
      <c r="G28" s="1097"/>
      <c r="H28" s="1098"/>
      <c r="I28" s="1098"/>
      <c r="J28" s="1099"/>
      <c r="K28" s="1103"/>
      <c r="L28" s="1104"/>
      <c r="M28" s="1104"/>
      <c r="N28" s="1104"/>
      <c r="O28" s="1104"/>
      <c r="P28" s="1104"/>
      <c r="Q28" s="1105"/>
      <c r="X28" s="1097"/>
      <c r="Y28" s="1098"/>
      <c r="Z28" s="1098"/>
      <c r="AA28" s="1099"/>
      <c r="AB28" s="1103"/>
      <c r="AC28" s="1104"/>
      <c r="AD28" s="1104"/>
      <c r="AE28" s="1104"/>
      <c r="AF28" s="1104"/>
      <c r="AG28" s="1104"/>
      <c r="AH28" s="1105"/>
    </row>
    <row r="29" spans="2:34" ht="14.25" customHeight="1">
      <c r="X29" s="225" t="s">
        <v>231</v>
      </c>
      <c r="AB29" s="224" t="s">
        <v>277</v>
      </c>
    </row>
    <row r="30" spans="2:34" ht="14.25" customHeight="1">
      <c r="X30" s="225"/>
      <c r="AB30" s="225" t="s">
        <v>278</v>
      </c>
    </row>
    <row r="31" spans="2:34" ht="14.25" customHeight="1">
      <c r="C31" s="1085" t="s">
        <v>716</v>
      </c>
      <c r="D31" s="1085"/>
      <c r="E31" s="1085"/>
      <c r="G31" s="209" t="s">
        <v>195</v>
      </c>
      <c r="H31" s="209"/>
      <c r="I31" s="209"/>
      <c r="J31" s="209"/>
      <c r="K31" s="63"/>
      <c r="L31" s="209" t="s">
        <v>196</v>
      </c>
      <c r="M31" s="209"/>
      <c r="N31" s="209"/>
      <c r="O31" s="209"/>
      <c r="T31" s="1085" t="s">
        <v>716</v>
      </c>
      <c r="U31" s="1085"/>
      <c r="V31" s="1085"/>
      <c r="X31" s="209" t="s">
        <v>195</v>
      </c>
      <c r="Y31" s="209"/>
      <c r="Z31" s="209"/>
      <c r="AA31" s="209"/>
      <c r="AB31" s="63"/>
      <c r="AC31" s="209" t="s">
        <v>196</v>
      </c>
      <c r="AD31" s="209"/>
      <c r="AE31" s="209"/>
      <c r="AF31" s="209"/>
    </row>
    <row r="32" spans="2:34" ht="14.25" customHeight="1">
      <c r="G32" s="1086"/>
      <c r="H32" s="1087"/>
      <c r="I32" s="1087"/>
      <c r="J32" s="1088"/>
      <c r="K32" s="178"/>
      <c r="L32" s="1086"/>
      <c r="M32" s="1087"/>
      <c r="N32" s="1087"/>
      <c r="O32" s="1088"/>
      <c r="X32" s="1086">
        <v>45748</v>
      </c>
      <c r="Y32" s="1087"/>
      <c r="Z32" s="1087"/>
      <c r="AA32" s="1088"/>
      <c r="AB32" s="178"/>
      <c r="AC32" s="1086">
        <v>46081</v>
      </c>
      <c r="AD32" s="1087"/>
      <c r="AE32" s="1087"/>
      <c r="AF32" s="1088"/>
    </row>
    <row r="33" spans="3:32" ht="14.25" customHeight="1">
      <c r="G33" s="1089"/>
      <c r="H33" s="1090"/>
      <c r="I33" s="1090"/>
      <c r="J33" s="1091"/>
      <c r="K33" s="179" t="s">
        <v>193</v>
      </c>
      <c r="L33" s="1089"/>
      <c r="M33" s="1090"/>
      <c r="N33" s="1090"/>
      <c r="O33" s="1091"/>
      <c r="X33" s="1089"/>
      <c r="Y33" s="1090"/>
      <c r="Z33" s="1090"/>
      <c r="AA33" s="1091"/>
      <c r="AB33" s="179" t="s">
        <v>36</v>
      </c>
      <c r="AC33" s="1089"/>
      <c r="AD33" s="1090"/>
      <c r="AE33" s="1090"/>
      <c r="AF33" s="1091"/>
    </row>
    <row r="36" spans="3:32" ht="14.25" customHeight="1">
      <c r="C36" s="1085" t="s">
        <v>197</v>
      </c>
      <c r="D36" s="1085"/>
      <c r="E36" s="1085"/>
      <c r="T36" s="1085" t="s">
        <v>197</v>
      </c>
      <c r="U36" s="1085"/>
      <c r="V36" s="1085"/>
    </row>
    <row r="37" spans="3:32" ht="14.25" customHeight="1">
      <c r="J37" s="11"/>
      <c r="K37" s="44" t="s">
        <v>188</v>
      </c>
      <c r="L37" s="1079"/>
      <c r="M37" s="1080"/>
      <c r="N37" s="1081"/>
      <c r="O37" s="11"/>
      <c r="AA37" s="11"/>
      <c r="AB37" s="44" t="s">
        <v>188</v>
      </c>
      <c r="AC37" s="1079">
        <v>26</v>
      </c>
      <c r="AD37" s="1080"/>
      <c r="AE37" s="1081"/>
      <c r="AF37" s="11"/>
    </row>
    <row r="38" spans="3:32" ht="14.25" customHeight="1">
      <c r="J38" s="11"/>
      <c r="K38" s="44" t="s">
        <v>288</v>
      </c>
      <c r="L38" s="1082"/>
      <c r="M38" s="1083"/>
      <c r="N38" s="1084"/>
      <c r="O38" s="11" t="s">
        <v>186</v>
      </c>
      <c r="AA38" s="11"/>
      <c r="AB38" s="44" t="s">
        <v>288</v>
      </c>
      <c r="AC38" s="1082"/>
      <c r="AD38" s="1083"/>
      <c r="AE38" s="1084"/>
      <c r="AF38" s="11" t="s">
        <v>186</v>
      </c>
    </row>
    <row r="39" spans="3:32" ht="14.25" customHeight="1">
      <c r="J39" s="11"/>
      <c r="K39" s="11"/>
      <c r="L39" s="191"/>
      <c r="M39" s="191"/>
      <c r="N39" s="191"/>
      <c r="O39" s="11"/>
      <c r="AA39" s="11"/>
      <c r="AB39" s="11"/>
      <c r="AC39" s="191"/>
      <c r="AD39" s="191"/>
      <c r="AE39" s="191"/>
      <c r="AF39" s="11"/>
    </row>
    <row r="40" spans="3:32" ht="14.25" customHeight="1">
      <c r="J40" s="11"/>
      <c r="K40" s="11"/>
      <c r="L40" s="1079"/>
      <c r="M40" s="1080"/>
      <c r="N40" s="1081"/>
      <c r="O40" s="11"/>
      <c r="AA40" s="11"/>
      <c r="AB40" s="11"/>
      <c r="AC40" s="1079">
        <v>6712500</v>
      </c>
      <c r="AD40" s="1080"/>
      <c r="AE40" s="1081"/>
      <c r="AF40" s="11"/>
    </row>
    <row r="41" spans="3:32" ht="14.25" customHeight="1">
      <c r="J41" s="11"/>
      <c r="K41" s="44" t="s">
        <v>187</v>
      </c>
      <c r="L41" s="1082"/>
      <c r="M41" s="1083"/>
      <c r="N41" s="1084"/>
      <c r="O41" s="11" t="s">
        <v>15</v>
      </c>
      <c r="AA41" s="11"/>
      <c r="AB41" s="44" t="s">
        <v>187</v>
      </c>
      <c r="AC41" s="1082"/>
      <c r="AD41" s="1083"/>
      <c r="AE41" s="1084"/>
      <c r="AF41" s="11" t="s">
        <v>15</v>
      </c>
    </row>
    <row r="43" spans="3:32" ht="14.25" customHeight="1">
      <c r="C43" s="1085" t="s">
        <v>168</v>
      </c>
      <c r="D43" s="1085"/>
      <c r="E43" s="1085"/>
      <c r="T43" s="1085" t="s">
        <v>168</v>
      </c>
      <c r="U43" s="1085"/>
      <c r="V43" s="1085"/>
    </row>
    <row r="44" spans="3:32" ht="14.25" customHeight="1">
      <c r="D44" s="9" t="s">
        <v>269</v>
      </c>
      <c r="E44" s="11"/>
      <c r="U44" s="9" t="s">
        <v>269</v>
      </c>
      <c r="V44" s="11"/>
    </row>
    <row r="45" spans="3:32" ht="14.25" customHeight="1">
      <c r="D45" s="176" t="s">
        <v>281</v>
      </c>
      <c r="E45" s="11"/>
      <c r="U45" s="176" t="s">
        <v>281</v>
      </c>
      <c r="V45" s="11"/>
    </row>
    <row r="46" spans="3:32" ht="14.25" customHeight="1">
      <c r="D46" s="8" t="s">
        <v>185</v>
      </c>
      <c r="E46" s="11"/>
      <c r="U46" s="8" t="s">
        <v>185</v>
      </c>
      <c r="V46" s="11"/>
    </row>
    <row r="47" spans="3:32" ht="14.25" customHeight="1">
      <c r="D47" s="8" t="s">
        <v>270</v>
      </c>
      <c r="E47" s="11"/>
      <c r="U47" s="8" t="s">
        <v>270</v>
      </c>
    </row>
    <row r="54" spans="6:28" ht="14.25" customHeight="1">
      <c r="F54" s="159" t="s">
        <v>147</v>
      </c>
      <c r="G54" s="159"/>
      <c r="H54" s="159"/>
      <c r="I54" s="159"/>
      <c r="J54" s="159" t="s">
        <v>191</v>
      </c>
      <c r="X54" s="159" t="s">
        <v>147</v>
      </c>
      <c r="Y54" s="159"/>
      <c r="Z54" s="159"/>
      <c r="AA54" s="159"/>
      <c r="AB54" s="159" t="s">
        <v>191</v>
      </c>
    </row>
    <row r="55" spans="6:28" ht="14.25" customHeight="1">
      <c r="F55" s="159" t="s">
        <v>148</v>
      </c>
      <c r="G55" s="159"/>
      <c r="H55" s="159"/>
      <c r="I55" s="159"/>
      <c r="J55" s="159" t="s">
        <v>209</v>
      </c>
      <c r="X55" s="159" t="s">
        <v>148</v>
      </c>
      <c r="Y55" s="159"/>
      <c r="Z55" s="159"/>
      <c r="AA55" s="159"/>
      <c r="AB55" s="159" t="s">
        <v>209</v>
      </c>
    </row>
    <row r="56" spans="6:28" ht="14.25" customHeight="1">
      <c r="F56" s="159" t="s">
        <v>211</v>
      </c>
      <c r="G56" s="159"/>
      <c r="H56" s="159"/>
      <c r="I56" s="159"/>
      <c r="J56" s="159" t="s">
        <v>229</v>
      </c>
      <c r="X56" s="159" t="s">
        <v>211</v>
      </c>
      <c r="Y56" s="159"/>
      <c r="Z56" s="159"/>
      <c r="AA56" s="159"/>
      <c r="AB56" s="159" t="s">
        <v>229</v>
      </c>
    </row>
    <row r="57" spans="6:28" ht="14.25" customHeight="1">
      <c r="F57" s="159"/>
      <c r="G57" s="159"/>
      <c r="H57" s="159"/>
      <c r="I57" s="159"/>
      <c r="J57" s="159" t="s">
        <v>210</v>
      </c>
      <c r="X57" s="159"/>
      <c r="Y57" s="159"/>
      <c r="Z57" s="159"/>
      <c r="AA57" s="159"/>
      <c r="AB57" s="159" t="s">
        <v>210</v>
      </c>
    </row>
    <row r="58" spans="6:28" ht="14.25" customHeight="1">
      <c r="F58" s="159"/>
      <c r="G58" s="159"/>
      <c r="H58" s="159"/>
      <c r="I58" s="159"/>
      <c r="J58" s="159" t="s">
        <v>212</v>
      </c>
      <c r="X58" s="159"/>
      <c r="Y58" s="159"/>
      <c r="Z58" s="159"/>
      <c r="AA58" s="159"/>
      <c r="AB58" s="159" t="s">
        <v>212</v>
      </c>
    </row>
  </sheetData>
  <mergeCells count="54">
    <mergeCell ref="L14:Q14"/>
    <mergeCell ref="L32:O33"/>
    <mergeCell ref="G32:J33"/>
    <mergeCell ref="D16:O17"/>
    <mergeCell ref="B1:P1"/>
    <mergeCell ref="L3:M3"/>
    <mergeCell ref="N3:Q3"/>
    <mergeCell ref="B5:G5"/>
    <mergeCell ref="D6:F6"/>
    <mergeCell ref="C3:E4"/>
    <mergeCell ref="L8:Q8"/>
    <mergeCell ref="L9:Q9"/>
    <mergeCell ref="D7:F7"/>
    <mergeCell ref="L7:M7"/>
    <mergeCell ref="L13:O13"/>
    <mergeCell ref="L12:M12"/>
    <mergeCell ref="C43:E43"/>
    <mergeCell ref="C36:E36"/>
    <mergeCell ref="L37:N38"/>
    <mergeCell ref="L40:N41"/>
    <mergeCell ref="C26:E26"/>
    <mergeCell ref="C31:E31"/>
    <mergeCell ref="K27:Q28"/>
    <mergeCell ref="G27:J28"/>
    <mergeCell ref="C19:Q22"/>
    <mergeCell ref="L10:P10"/>
    <mergeCell ref="L11:P11"/>
    <mergeCell ref="R1:AG1"/>
    <mergeCell ref="U8:W9"/>
    <mergeCell ref="AC3:AD3"/>
    <mergeCell ref="AE3:AH3"/>
    <mergeCell ref="R5:X5"/>
    <mergeCell ref="U6:W6"/>
    <mergeCell ref="U7:W7"/>
    <mergeCell ref="AC7:AD7"/>
    <mergeCell ref="AC8:AH8"/>
    <mergeCell ref="AC9:AH9"/>
    <mergeCell ref="U16:AF17"/>
    <mergeCell ref="AC10:AG10"/>
    <mergeCell ref="AC11:AG11"/>
    <mergeCell ref="AC12:AD12"/>
    <mergeCell ref="AC13:AF13"/>
    <mergeCell ref="AC14:AH14"/>
    <mergeCell ref="T31:V31"/>
    <mergeCell ref="X27:AA28"/>
    <mergeCell ref="AB27:AH28"/>
    <mergeCell ref="T26:V26"/>
    <mergeCell ref="T19:AH22"/>
    <mergeCell ref="AC40:AE41"/>
    <mergeCell ref="T43:V43"/>
    <mergeCell ref="X32:AA33"/>
    <mergeCell ref="AC32:AF33"/>
    <mergeCell ref="T36:V36"/>
    <mergeCell ref="AC37:AE38"/>
  </mergeCells>
  <phoneticPr fontId="1"/>
  <dataValidations count="1">
    <dataValidation type="list" allowBlank="1" showInputMessage="1" showErrorMessage="1" sqref="G27:J28 X27:AA28" xr:uid="{218BFFE1-C714-4EBF-A9C6-6D394C6C2F32}">
      <formula1>$F$53:$F$56</formula1>
    </dataValidation>
  </dataValidations>
  <pageMargins left="0.7" right="0.62"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H120"/>
  <sheetViews>
    <sheetView showZeros="0" view="pageBreakPreview" zoomScaleNormal="100" zoomScaleSheetLayoutView="100" workbookViewId="0">
      <selection activeCell="S24" sqref="S24"/>
    </sheetView>
  </sheetViews>
  <sheetFormatPr defaultColWidth="9" defaultRowHeight="13.15" customHeight="1"/>
  <cols>
    <col min="1" max="1" width="1.625" style="8" customWidth="1"/>
    <col min="2" max="16" width="5.875" style="8"/>
    <col min="17" max="17" width="3.125" customWidth="1"/>
    <col min="18" max="60" width="5.875" style="8" customWidth="1"/>
    <col min="61" max="16384" width="9" style="8"/>
  </cols>
  <sheetData>
    <row r="1" spans="2:60" ht="19.149999999999999" customHeight="1" thickBot="1"/>
    <row r="2" spans="2:60" ht="13.15" customHeight="1">
      <c r="B2" s="9" t="s">
        <v>282</v>
      </c>
      <c r="E2" s="9"/>
      <c r="F2" s="9"/>
      <c r="R2" s="9" t="s">
        <v>282</v>
      </c>
      <c r="AG2" s="1156" t="s">
        <v>96</v>
      </c>
      <c r="AH2" s="1157"/>
      <c r="AI2" s="1157"/>
      <c r="AJ2" s="1157"/>
      <c r="AK2" s="1158"/>
    </row>
    <row r="3" spans="2:60" ht="13.15" customHeight="1" thickBot="1">
      <c r="K3" s="1111" t="s">
        <v>0</v>
      </c>
      <c r="L3" s="1111"/>
      <c r="M3" s="1128"/>
      <c r="N3" s="1129"/>
      <c r="O3" s="1129"/>
      <c r="P3" s="1130"/>
      <c r="Z3" s="1111" t="s">
        <v>0</v>
      </c>
      <c r="AA3" s="1111"/>
      <c r="AB3" s="1128">
        <v>45899</v>
      </c>
      <c r="AC3" s="1129"/>
      <c r="AD3" s="1129"/>
      <c r="AE3" s="1130"/>
      <c r="AG3" s="1159"/>
      <c r="AH3" s="1160"/>
      <c r="AI3" s="1160"/>
      <c r="AJ3" s="1160"/>
      <c r="AK3" s="1161"/>
    </row>
    <row r="5" spans="2:60" ht="13.15" customHeight="1">
      <c r="R5" s="1115" t="s">
        <v>131</v>
      </c>
      <c r="S5" s="1115"/>
      <c r="T5" s="1115"/>
      <c r="U5" s="1115"/>
      <c r="V5" s="1115"/>
      <c r="W5" s="1115"/>
      <c r="AG5" s="170" t="s">
        <v>84</v>
      </c>
      <c r="AV5" s="19" t="s">
        <v>86</v>
      </c>
    </row>
    <row r="6" spans="2:60" ht="13.15" customHeight="1">
      <c r="B6" s="1115" t="s">
        <v>131</v>
      </c>
      <c r="C6" s="1115"/>
      <c r="D6" s="1115"/>
      <c r="E6" s="1115"/>
      <c r="F6" s="1115"/>
      <c r="G6" s="1115"/>
      <c r="H6" s="11"/>
      <c r="I6" s="11"/>
      <c r="R6" s="21"/>
      <c r="S6" s="74" t="s">
        <v>132</v>
      </c>
      <c r="T6" s="1116" t="s">
        <v>143</v>
      </c>
      <c r="U6" s="1116"/>
      <c r="V6" s="1116"/>
      <c r="W6" s="13" t="s">
        <v>133</v>
      </c>
    </row>
    <row r="7" spans="2:60" ht="13.15" customHeight="1">
      <c r="B7" s="1"/>
      <c r="C7" s="12" t="s">
        <v>132</v>
      </c>
      <c r="D7" s="1116" t="s">
        <v>143</v>
      </c>
      <c r="E7" s="1116"/>
      <c r="F7" s="1116"/>
      <c r="G7" s="13" t="s">
        <v>133</v>
      </c>
      <c r="H7" s="13"/>
      <c r="Z7" s="124" t="s">
        <v>163</v>
      </c>
      <c r="AA7" s="1171" t="str">
        <f>情報シート!S4</f>
        <v>850-8570</v>
      </c>
      <c r="AB7" s="1171"/>
      <c r="AG7" s="8" t="s">
        <v>80</v>
      </c>
      <c r="AV7" s="8" t="s">
        <v>175</v>
      </c>
    </row>
    <row r="8" spans="2:60" ht="13.15" customHeight="1">
      <c r="B8" s="1"/>
      <c r="C8" s="12"/>
      <c r="D8" s="2"/>
      <c r="E8" s="2"/>
      <c r="F8" s="2"/>
      <c r="G8" s="13"/>
      <c r="H8" s="13"/>
      <c r="K8" s="124" t="s">
        <v>163</v>
      </c>
      <c r="L8" s="1171">
        <f>情報シート!C4</f>
        <v>0</v>
      </c>
      <c r="M8" s="1171"/>
      <c r="S8" s="1110" t="s">
        <v>150</v>
      </c>
      <c r="T8" s="1110"/>
      <c r="U8" s="1110"/>
      <c r="Y8" s="1185" t="s">
        <v>1</v>
      </c>
      <c r="Z8" s="1185"/>
      <c r="AA8" s="1187" t="str">
        <f>情報シート!S5</f>
        <v>長崎県長崎市△△町○番〇▼号</v>
      </c>
      <c r="AB8" s="1187"/>
      <c r="AC8" s="1187"/>
      <c r="AD8" s="1187"/>
      <c r="AE8" s="1187"/>
      <c r="AH8" s="1162" t="s">
        <v>38</v>
      </c>
      <c r="AI8" s="1163"/>
      <c r="AJ8" s="1164" t="s">
        <v>39</v>
      </c>
      <c r="AK8" s="1165"/>
      <c r="AL8" s="1165"/>
      <c r="AM8" s="1165"/>
      <c r="AN8" s="1165"/>
      <c r="AO8" s="1165"/>
      <c r="AP8" s="1165"/>
      <c r="AQ8" s="1165"/>
      <c r="AR8" s="1165"/>
      <c r="AS8" s="1166"/>
      <c r="AT8" s="20"/>
      <c r="AU8" s="20"/>
      <c r="AV8" s="1162" t="s">
        <v>38</v>
      </c>
      <c r="AW8" s="1175"/>
      <c r="AX8" s="1176" t="s">
        <v>39</v>
      </c>
      <c r="AY8" s="1165"/>
      <c r="AZ8" s="1165"/>
      <c r="BA8" s="1165"/>
      <c r="BB8" s="1165"/>
      <c r="BC8" s="1165"/>
      <c r="BD8" s="1165"/>
      <c r="BE8" s="1165"/>
      <c r="BF8" s="1165"/>
      <c r="BG8" s="1166"/>
      <c r="BH8" s="20"/>
    </row>
    <row r="9" spans="2:60" ht="13.15" customHeight="1">
      <c r="J9" s="1133" t="s">
        <v>1</v>
      </c>
      <c r="K9" s="1133"/>
      <c r="L9" s="1131">
        <f>情報シート!C5</f>
        <v>0</v>
      </c>
      <c r="M9" s="1131"/>
      <c r="N9" s="1131"/>
      <c r="O9" s="1131"/>
      <c r="P9" s="1131"/>
      <c r="S9" s="1110"/>
      <c r="T9" s="1110"/>
      <c r="U9" s="1110"/>
      <c r="Y9" s="1185"/>
      <c r="Z9" s="1185"/>
      <c r="AA9" s="1187" t="str">
        <f>情報シート!S6</f>
        <v>長崎■■ビル　５階</v>
      </c>
      <c r="AB9" s="1187"/>
      <c r="AC9" s="1187"/>
      <c r="AD9" s="1187"/>
      <c r="AE9" s="1187"/>
      <c r="AH9" s="1135" t="s">
        <v>84</v>
      </c>
      <c r="AI9" s="1136"/>
      <c r="AJ9" s="1139" t="s">
        <v>61</v>
      </c>
      <c r="AK9" s="1139"/>
      <c r="AL9" s="1139"/>
      <c r="AM9" s="1139"/>
      <c r="AN9" s="1139"/>
      <c r="AO9" s="1139"/>
      <c r="AP9" s="1139"/>
      <c r="AQ9" s="1139"/>
      <c r="AR9" s="1139"/>
      <c r="AS9" s="1140"/>
      <c r="AT9" s="22"/>
      <c r="AU9" s="22"/>
      <c r="AV9" s="1135" t="s">
        <v>86</v>
      </c>
      <c r="AW9" s="1143"/>
      <c r="AX9" s="1145" t="s">
        <v>200</v>
      </c>
      <c r="AY9" s="1146"/>
      <c r="AZ9" s="1146"/>
      <c r="BA9" s="1146"/>
      <c r="BB9" s="1146"/>
      <c r="BC9" s="1146"/>
      <c r="BD9" s="1146"/>
      <c r="BE9" s="1146"/>
      <c r="BF9" s="1146"/>
      <c r="BG9" s="1147"/>
      <c r="BH9" s="22"/>
    </row>
    <row r="10" spans="2:60" ht="13.15" customHeight="1">
      <c r="J10" s="1133"/>
      <c r="K10" s="1133"/>
      <c r="L10" s="1131">
        <f>情報シート!C6</f>
        <v>0</v>
      </c>
      <c r="M10" s="1131"/>
      <c r="N10" s="1131"/>
      <c r="O10" s="1131"/>
      <c r="P10" s="1131"/>
      <c r="Y10" s="1133" t="s">
        <v>2</v>
      </c>
      <c r="Z10" s="1133"/>
      <c r="AA10" s="1187" t="str">
        <f>情報シート!S7</f>
        <v>○●旅行株式会社</v>
      </c>
      <c r="AB10" s="1187"/>
      <c r="AC10" s="1187"/>
      <c r="AD10" s="1187"/>
      <c r="AE10" s="217" t="s">
        <v>5</v>
      </c>
      <c r="AH10" s="1137"/>
      <c r="AI10" s="1138"/>
      <c r="AJ10" s="1141"/>
      <c r="AK10" s="1141"/>
      <c r="AL10" s="1141"/>
      <c r="AM10" s="1141"/>
      <c r="AN10" s="1141"/>
      <c r="AO10" s="1141"/>
      <c r="AP10" s="1141"/>
      <c r="AQ10" s="1141"/>
      <c r="AR10" s="1141"/>
      <c r="AS10" s="1142"/>
      <c r="AT10" s="22"/>
      <c r="AU10" s="22"/>
      <c r="AV10" s="1137"/>
      <c r="AW10" s="1144"/>
      <c r="AX10" s="1148"/>
      <c r="AY10" s="1149"/>
      <c r="AZ10" s="1149"/>
      <c r="BA10" s="1149"/>
      <c r="BB10" s="1149"/>
      <c r="BC10" s="1149"/>
      <c r="BD10" s="1149"/>
      <c r="BE10" s="1149"/>
      <c r="BF10" s="1149"/>
      <c r="BG10" s="1150"/>
      <c r="BH10" s="22"/>
    </row>
    <row r="11" spans="2:60" ht="13.15" customHeight="1">
      <c r="J11" s="1133" t="s">
        <v>2</v>
      </c>
      <c r="K11" s="1133"/>
      <c r="L11" s="1170">
        <f>情報シート!C7</f>
        <v>0</v>
      </c>
      <c r="M11" s="1170"/>
      <c r="N11" s="1170"/>
      <c r="O11" s="1170"/>
      <c r="P11" s="217" t="s">
        <v>5</v>
      </c>
      <c r="Y11" s="1133"/>
      <c r="Z11" s="1133"/>
      <c r="AA11" s="1131" t="str">
        <f>情報シート!S8</f>
        <v>長崎支店</v>
      </c>
      <c r="AB11" s="1131"/>
      <c r="AC11" s="1131"/>
      <c r="AD11" s="1131"/>
      <c r="AE11" s="1131"/>
      <c r="AH11" s="1137"/>
      <c r="AI11" s="1138"/>
      <c r="AJ11" s="1141"/>
      <c r="AK11" s="1141"/>
      <c r="AL11" s="1141"/>
      <c r="AM11" s="1141"/>
      <c r="AN11" s="1141"/>
      <c r="AO11" s="1141"/>
      <c r="AP11" s="1141"/>
      <c r="AQ11" s="1141"/>
      <c r="AR11" s="1141"/>
      <c r="AS11" s="1142"/>
      <c r="AT11" s="22"/>
      <c r="AU11" s="22"/>
      <c r="AV11" s="1137"/>
      <c r="AW11" s="1144"/>
      <c r="AX11" s="1148"/>
      <c r="AY11" s="1149"/>
      <c r="AZ11" s="1149"/>
      <c r="BA11" s="1149"/>
      <c r="BB11" s="1149"/>
      <c r="BC11" s="1149"/>
      <c r="BD11" s="1149"/>
      <c r="BE11" s="1149"/>
      <c r="BF11" s="1149"/>
      <c r="BG11" s="1150"/>
      <c r="BH11" s="22"/>
    </row>
    <row r="12" spans="2:60" ht="13.15" customHeight="1">
      <c r="J12" s="1133"/>
      <c r="K12" s="1133"/>
      <c r="L12" s="1131">
        <f>情報シート!C8</f>
        <v>0</v>
      </c>
      <c r="M12" s="1131"/>
      <c r="N12" s="1131"/>
      <c r="O12" s="1131"/>
      <c r="P12" s="1131"/>
      <c r="Y12" s="1134" t="s">
        <v>3</v>
      </c>
      <c r="Z12" s="1134"/>
      <c r="AA12" s="1132" t="str">
        <f>情報シート!S10</f>
        <v>支店長</v>
      </c>
      <c r="AB12" s="1132"/>
      <c r="AC12" s="1132"/>
      <c r="AD12" s="1132"/>
      <c r="AE12" s="1132"/>
      <c r="AH12" s="1137"/>
      <c r="AI12" s="1138"/>
      <c r="AJ12" s="24"/>
      <c r="AK12" s="24"/>
      <c r="AL12" s="24"/>
      <c r="AM12" s="24"/>
      <c r="AN12" s="24"/>
      <c r="AO12" s="24"/>
      <c r="AP12" s="24"/>
      <c r="AQ12" s="24"/>
      <c r="AR12" s="24"/>
      <c r="AS12" s="25"/>
      <c r="AT12" s="24"/>
      <c r="AU12" s="24"/>
      <c r="AV12" s="1137"/>
      <c r="AW12" s="1144"/>
      <c r="AX12" s="1151"/>
      <c r="AY12" s="1152"/>
      <c r="AZ12" s="1152"/>
      <c r="BA12" s="1152"/>
      <c r="BB12" s="53"/>
      <c r="BC12" s="53"/>
      <c r="BD12" s="53"/>
      <c r="BE12" s="53"/>
      <c r="BF12" s="53"/>
      <c r="BG12" s="158"/>
      <c r="BH12" s="24"/>
    </row>
    <row r="13" spans="2:60" ht="13.15" customHeight="1">
      <c r="J13" s="1134" t="s">
        <v>3</v>
      </c>
      <c r="K13" s="1134"/>
      <c r="L13" s="1132">
        <f>情報シート!C10</f>
        <v>0</v>
      </c>
      <c r="M13" s="1132"/>
      <c r="N13" s="1132"/>
      <c r="O13" s="1132"/>
      <c r="P13" s="1132"/>
      <c r="Y13" s="1134" t="s">
        <v>4</v>
      </c>
      <c r="Z13" s="1134"/>
      <c r="AA13" s="1172" t="str">
        <f>情報シート!S11</f>
        <v>長崎　太郎</v>
      </c>
      <c r="AB13" s="1172"/>
      <c r="AC13" s="1172"/>
      <c r="AD13" s="1172"/>
      <c r="AE13" s="208" t="s">
        <v>5</v>
      </c>
      <c r="AH13" s="1137"/>
      <c r="AI13" s="1138"/>
      <c r="AJ13" s="24"/>
      <c r="AK13" s="24"/>
      <c r="AL13" s="24"/>
      <c r="AM13" s="24" t="s">
        <v>63</v>
      </c>
      <c r="AN13" s="24"/>
      <c r="AO13" s="24"/>
      <c r="AP13" s="24" t="s">
        <v>65</v>
      </c>
      <c r="AQ13" s="24"/>
      <c r="AR13" s="24"/>
      <c r="AS13" s="25"/>
      <c r="AT13" s="24"/>
      <c r="AU13" s="24"/>
      <c r="AV13" s="26"/>
      <c r="AW13" s="24"/>
      <c r="AX13" s="1153" t="s">
        <v>171</v>
      </c>
      <c r="AY13" s="1154"/>
      <c r="AZ13" s="1154"/>
      <c r="BA13" s="1155"/>
      <c r="BB13" s="53"/>
      <c r="BC13" s="53"/>
      <c r="BD13" s="53"/>
      <c r="BE13" s="53"/>
      <c r="BF13" s="53"/>
      <c r="BG13" s="158"/>
      <c r="BH13" s="24"/>
    </row>
    <row r="14" spans="2:60" ht="13.15" customHeight="1">
      <c r="J14" s="1134" t="s">
        <v>4</v>
      </c>
      <c r="K14" s="1134"/>
      <c r="L14" s="1172">
        <f>情報シート!C11</f>
        <v>0</v>
      </c>
      <c r="M14" s="1172"/>
      <c r="N14" s="1172"/>
      <c r="O14" s="1172"/>
      <c r="P14" s="217" t="s">
        <v>5</v>
      </c>
      <c r="Y14" s="1134" t="s">
        <v>6</v>
      </c>
      <c r="Z14" s="1134"/>
      <c r="AA14" s="1187" t="str">
        <f>情報シート!S9</f>
        <v>長崎県知事登録旅行業　第○－△□○号</v>
      </c>
      <c r="AB14" s="1187"/>
      <c r="AC14" s="1187"/>
      <c r="AD14" s="1187"/>
      <c r="AE14" s="1187"/>
      <c r="AH14" s="26"/>
      <c r="AI14" s="27"/>
      <c r="AJ14" s="24"/>
      <c r="AK14" s="24" t="s">
        <v>62</v>
      </c>
      <c r="AL14" s="24"/>
      <c r="AM14" s="24" t="s">
        <v>64</v>
      </c>
      <c r="AN14" s="24"/>
      <c r="AO14" s="24"/>
      <c r="AP14" s="24" t="s">
        <v>66</v>
      </c>
      <c r="AQ14" s="24"/>
      <c r="AR14" s="24"/>
      <c r="AS14" s="25"/>
      <c r="AT14" s="24"/>
      <c r="AU14" s="24"/>
      <c r="AV14" s="26"/>
      <c r="AW14" s="24"/>
      <c r="AX14" s="1119" t="s">
        <v>250</v>
      </c>
      <c r="AY14" s="1120"/>
      <c r="AZ14" s="1125" t="s">
        <v>92</v>
      </c>
      <c r="BA14" s="1120"/>
      <c r="BB14" s="1120"/>
      <c r="BC14" s="1120"/>
      <c r="BD14" s="1120"/>
      <c r="BE14" s="1126"/>
      <c r="BF14" s="1125" t="s">
        <v>174</v>
      </c>
      <c r="BG14" s="1127"/>
      <c r="BH14" s="24"/>
    </row>
    <row r="15" spans="2:60" ht="13.15" customHeight="1">
      <c r="J15" s="1134" t="s">
        <v>6</v>
      </c>
      <c r="K15" s="1134"/>
      <c r="L15" s="1132">
        <f>情報シート!C9</f>
        <v>0</v>
      </c>
      <c r="M15" s="1132"/>
      <c r="N15" s="1132"/>
      <c r="O15" s="1132"/>
      <c r="P15" s="1132"/>
      <c r="Y15" s="17" t="s">
        <v>79</v>
      </c>
      <c r="AH15" s="26"/>
      <c r="AI15" s="27"/>
      <c r="AJ15" s="24"/>
      <c r="AK15" s="24"/>
      <c r="AL15" s="24"/>
      <c r="AM15" s="24"/>
      <c r="AN15" s="24"/>
      <c r="AO15" s="24"/>
      <c r="AP15" s="24"/>
      <c r="AQ15" s="24"/>
      <c r="AR15" s="24"/>
      <c r="AS15" s="25"/>
      <c r="AT15" s="24"/>
      <c r="AU15" s="24"/>
      <c r="AV15" s="26"/>
      <c r="AW15" s="24"/>
      <c r="AX15" s="1119">
        <v>223346</v>
      </c>
      <c r="AY15" s="1120"/>
      <c r="AZ15" s="1121" t="s">
        <v>201</v>
      </c>
      <c r="BA15" s="1122"/>
      <c r="BB15" s="1122"/>
      <c r="BC15" s="1122"/>
      <c r="BD15" s="1122"/>
      <c r="BE15" s="1123"/>
      <c r="BF15" s="1121" t="s">
        <v>202</v>
      </c>
      <c r="BG15" s="1124"/>
      <c r="BH15" s="24"/>
    </row>
    <row r="16" spans="2:60" ht="13.15" customHeight="1">
      <c r="AH16" s="30"/>
      <c r="AI16" s="40"/>
      <c r="AK16" s="24" t="s">
        <v>67</v>
      </c>
      <c r="AL16" s="24"/>
      <c r="AM16" s="24" t="s">
        <v>64</v>
      </c>
      <c r="AN16" s="24"/>
      <c r="AO16" s="24"/>
      <c r="AP16" s="24" t="s">
        <v>68</v>
      </c>
      <c r="AS16" s="25"/>
      <c r="AT16" s="24"/>
      <c r="AU16" s="24"/>
      <c r="AV16" s="26"/>
      <c r="AW16" s="24"/>
      <c r="AX16" s="1119">
        <v>223347</v>
      </c>
      <c r="AY16" s="1120"/>
      <c r="AZ16" s="1121" t="s">
        <v>203</v>
      </c>
      <c r="BA16" s="1122"/>
      <c r="BB16" s="1122"/>
      <c r="BC16" s="1122"/>
      <c r="BD16" s="1122"/>
      <c r="BE16" s="1123"/>
      <c r="BF16" s="1121" t="s">
        <v>204</v>
      </c>
      <c r="BG16" s="1124"/>
      <c r="BH16" s="24"/>
    </row>
    <row r="17" spans="2:60" ht="13.15" customHeight="1">
      <c r="AH17" s="30"/>
      <c r="AI17" s="40"/>
      <c r="AS17" s="25"/>
      <c r="AT17" s="24"/>
      <c r="AU17" s="24"/>
      <c r="AV17" s="26"/>
      <c r="AW17" s="24"/>
      <c r="AX17" s="1119"/>
      <c r="AY17" s="1120"/>
      <c r="AZ17" s="1121"/>
      <c r="BA17" s="1122"/>
      <c r="BB17" s="1122"/>
      <c r="BC17" s="1122"/>
      <c r="BD17" s="1122"/>
      <c r="BE17" s="1123"/>
      <c r="BF17" s="1121"/>
      <c r="BG17" s="1124"/>
      <c r="BH17" s="24"/>
    </row>
    <row r="18" spans="2:60" ht="13.15" customHeight="1">
      <c r="AH18" s="30"/>
      <c r="AI18" s="45"/>
      <c r="AJ18" s="46"/>
      <c r="AQ18" s="47"/>
      <c r="AR18" s="47"/>
      <c r="AS18" s="25"/>
      <c r="AT18" s="24"/>
      <c r="AU18" s="24"/>
      <c r="AV18" s="26"/>
      <c r="AW18" s="24"/>
      <c r="AX18" s="1119"/>
      <c r="AY18" s="1120"/>
      <c r="AZ18" s="1121"/>
      <c r="BA18" s="1122"/>
      <c r="BB18" s="1122"/>
      <c r="BC18" s="1122"/>
      <c r="BD18" s="1122"/>
      <c r="BE18" s="1123"/>
      <c r="BF18" s="1121"/>
      <c r="BG18" s="1124"/>
      <c r="BH18" s="24"/>
    </row>
    <row r="19" spans="2:60" ht="13.15" customHeight="1">
      <c r="C19" s="1173" t="s">
        <v>285</v>
      </c>
      <c r="D19" s="1173"/>
      <c r="E19" s="1173"/>
      <c r="F19" s="1173"/>
      <c r="G19" s="1173"/>
      <c r="H19" s="1173"/>
      <c r="I19" s="1173"/>
      <c r="J19" s="1173"/>
      <c r="K19" s="1173"/>
      <c r="L19" s="1173"/>
      <c r="M19" s="1173"/>
      <c r="N19" s="1173"/>
      <c r="S19" s="1186" t="s">
        <v>284</v>
      </c>
      <c r="T19" s="1186"/>
      <c r="U19" s="1186"/>
      <c r="V19" s="1186"/>
      <c r="W19" s="1186"/>
      <c r="X19" s="1186"/>
      <c r="Y19" s="1186"/>
      <c r="Z19" s="1186"/>
      <c r="AA19" s="1186"/>
      <c r="AB19" s="1186"/>
      <c r="AC19" s="1186"/>
      <c r="AD19" s="1186"/>
      <c r="AH19" s="30"/>
      <c r="AI19" s="45"/>
      <c r="AJ19" s="46"/>
      <c r="AK19" s="46"/>
      <c r="AL19" s="46"/>
      <c r="AM19" s="47"/>
      <c r="AN19" s="47"/>
      <c r="AO19" s="47"/>
      <c r="AP19" s="47"/>
      <c r="AQ19" s="47"/>
      <c r="AR19" s="47"/>
      <c r="AS19" s="25"/>
      <c r="AT19" s="24"/>
      <c r="AU19" s="24"/>
      <c r="AV19" s="26"/>
      <c r="AW19" s="24"/>
      <c r="AX19" s="1119"/>
      <c r="AY19" s="1120"/>
      <c r="AZ19" s="1121"/>
      <c r="BA19" s="1122"/>
      <c r="BB19" s="1122"/>
      <c r="BC19" s="1122"/>
      <c r="BD19" s="1122"/>
      <c r="BE19" s="1123"/>
      <c r="BF19" s="1121"/>
      <c r="BG19" s="1124"/>
      <c r="BH19" s="24"/>
    </row>
    <row r="20" spans="2:60" ht="13.15" customHeight="1">
      <c r="C20" s="1173"/>
      <c r="D20" s="1173"/>
      <c r="E20" s="1173"/>
      <c r="F20" s="1173"/>
      <c r="G20" s="1173"/>
      <c r="H20" s="1173"/>
      <c r="I20" s="1173"/>
      <c r="J20" s="1173"/>
      <c r="K20" s="1173"/>
      <c r="L20" s="1173"/>
      <c r="M20" s="1173"/>
      <c r="N20" s="1173"/>
      <c r="S20" s="1186"/>
      <c r="T20" s="1186"/>
      <c r="U20" s="1186"/>
      <c r="V20" s="1186"/>
      <c r="W20" s="1186"/>
      <c r="X20" s="1186"/>
      <c r="Y20" s="1186"/>
      <c r="Z20" s="1186"/>
      <c r="AA20" s="1186"/>
      <c r="AB20" s="1186"/>
      <c r="AC20" s="1186"/>
      <c r="AD20" s="1186"/>
      <c r="AH20" s="30"/>
      <c r="AI20" s="49"/>
      <c r="AJ20" s="48"/>
      <c r="AK20" s="48"/>
      <c r="AL20" s="48"/>
      <c r="AM20" s="50"/>
      <c r="AN20" s="50"/>
      <c r="AO20" s="50"/>
      <c r="AP20" s="50"/>
      <c r="AQ20" s="50"/>
      <c r="AR20" s="50"/>
      <c r="AS20" s="25"/>
      <c r="AT20" s="24"/>
      <c r="AU20" s="24"/>
      <c r="AV20" s="26"/>
      <c r="AW20" s="24"/>
      <c r="AX20" s="1119"/>
      <c r="AY20" s="1120"/>
      <c r="AZ20" s="1121"/>
      <c r="BA20" s="1122"/>
      <c r="BB20" s="1122"/>
      <c r="BC20" s="1122"/>
      <c r="BD20" s="1122"/>
      <c r="BE20" s="1123"/>
      <c r="BF20" s="1121"/>
      <c r="BG20" s="1124"/>
      <c r="BH20" s="24"/>
    </row>
    <row r="21" spans="2:60" ht="13.15" customHeight="1">
      <c r="C21" s="248"/>
      <c r="D21" s="248"/>
      <c r="E21" s="248"/>
      <c r="F21" s="248"/>
      <c r="G21" s="248"/>
      <c r="H21" s="248"/>
      <c r="I21" s="248"/>
      <c r="J21" s="248"/>
      <c r="K21" s="248"/>
      <c r="L21" s="248"/>
      <c r="M21" s="248"/>
      <c r="N21" s="248"/>
      <c r="AH21" s="30"/>
      <c r="AI21" s="51"/>
      <c r="AM21" s="47"/>
      <c r="AN21" s="47"/>
      <c r="AO21" s="47"/>
      <c r="AP21" s="47"/>
      <c r="AQ21" s="47"/>
      <c r="AR21" s="47"/>
      <c r="AS21" s="25"/>
      <c r="AT21" s="24"/>
      <c r="AU21" s="24"/>
      <c r="AV21" s="26"/>
      <c r="AW21" s="24"/>
      <c r="AX21" s="1119"/>
      <c r="AY21" s="1120"/>
      <c r="AZ21" s="1121"/>
      <c r="BA21" s="1122"/>
      <c r="BB21" s="1122"/>
      <c r="BC21" s="1122"/>
      <c r="BD21" s="1122"/>
      <c r="BE21" s="1123"/>
      <c r="BF21" s="1121"/>
      <c r="BG21" s="1124"/>
      <c r="BH21" s="24"/>
    </row>
    <row r="22" spans="2:60" ht="13.15" customHeight="1">
      <c r="C22" s="248"/>
      <c r="D22" s="248"/>
      <c r="E22" s="248"/>
      <c r="F22" s="248"/>
      <c r="G22" s="248"/>
      <c r="H22" s="248"/>
      <c r="I22" s="248"/>
      <c r="J22" s="248"/>
      <c r="K22" s="248"/>
      <c r="L22" s="248"/>
      <c r="M22" s="248"/>
      <c r="N22" s="248"/>
      <c r="AH22" s="30"/>
      <c r="AI22" s="40"/>
      <c r="AJ22" s="31"/>
      <c r="AK22" s="31"/>
      <c r="AL22" s="31"/>
      <c r="AM22" s="31"/>
      <c r="AN22" s="31"/>
      <c r="AO22" s="31"/>
      <c r="AP22" s="31"/>
      <c r="AQ22" s="31"/>
      <c r="AR22" s="31"/>
      <c r="AS22" s="25"/>
      <c r="AT22" s="24"/>
      <c r="AU22" s="24"/>
      <c r="AV22" s="26"/>
      <c r="AW22" s="24"/>
      <c r="AX22" s="1119"/>
      <c r="AY22" s="1120"/>
      <c r="AZ22" s="1121"/>
      <c r="BA22" s="1122"/>
      <c r="BB22" s="1122"/>
      <c r="BC22" s="1122"/>
      <c r="BD22" s="1122"/>
      <c r="BE22" s="1123"/>
      <c r="BF22" s="1121"/>
      <c r="BG22" s="1124"/>
      <c r="BH22" s="24"/>
    </row>
    <row r="23" spans="2:60" ht="13.15" customHeight="1">
      <c r="C23" s="1167"/>
      <c r="D23" s="1168"/>
      <c r="E23" s="1169"/>
      <c r="F23" s="290" t="s">
        <v>297</v>
      </c>
      <c r="G23" s="248"/>
      <c r="H23" s="248"/>
      <c r="I23" s="248"/>
      <c r="J23" s="248"/>
      <c r="K23" s="248"/>
      <c r="L23" s="248"/>
      <c r="M23" s="248"/>
      <c r="N23" s="248"/>
      <c r="O23" s="21"/>
      <c r="P23" s="21"/>
      <c r="S23" s="1206">
        <v>45748</v>
      </c>
      <c r="T23" s="1207"/>
      <c r="U23" s="1208"/>
      <c r="V23" s="290" t="s">
        <v>297</v>
      </c>
      <c r="W23" s="21"/>
      <c r="X23" s="21"/>
      <c r="Y23" s="21"/>
      <c r="Z23" s="21"/>
      <c r="AA23" s="21"/>
      <c r="AB23" s="21"/>
      <c r="AC23" s="21"/>
      <c r="AD23" s="21"/>
      <c r="AE23" s="21"/>
      <c r="AF23" s="21"/>
      <c r="AH23" s="30"/>
      <c r="AI23" s="40"/>
      <c r="AS23" s="25"/>
      <c r="AT23" s="24"/>
      <c r="AU23" s="24"/>
      <c r="AV23" s="26"/>
      <c r="AW23" s="24"/>
      <c r="AX23" s="1119"/>
      <c r="AY23" s="1120"/>
      <c r="AZ23" s="1121"/>
      <c r="BA23" s="1122"/>
      <c r="BB23" s="1122"/>
      <c r="BC23" s="1122"/>
      <c r="BD23" s="1122"/>
      <c r="BE23" s="1123"/>
      <c r="BF23" s="1121"/>
      <c r="BG23" s="1124"/>
      <c r="BH23" s="24"/>
    </row>
    <row r="24" spans="2:60" ht="13.15" customHeight="1">
      <c r="B24" s="21"/>
      <c r="C24" s="248" t="s">
        <v>283</v>
      </c>
      <c r="D24" s="248"/>
      <c r="E24" s="248"/>
      <c r="F24" s="248"/>
      <c r="G24" s="248"/>
      <c r="H24" s="248"/>
      <c r="I24" s="248"/>
      <c r="J24" s="248"/>
      <c r="K24" s="248"/>
      <c r="L24" s="248"/>
      <c r="M24" s="248"/>
      <c r="N24" s="248"/>
      <c r="O24" s="21"/>
      <c r="P24" s="21"/>
      <c r="R24" s="21"/>
      <c r="S24" s="248" t="s">
        <v>283</v>
      </c>
      <c r="AE24" s="21"/>
      <c r="AF24" s="21"/>
      <c r="AH24" s="37"/>
      <c r="AI24" s="52"/>
      <c r="AJ24" s="38"/>
      <c r="AK24" s="38"/>
      <c r="AL24" s="38"/>
      <c r="AM24" s="38"/>
      <c r="AN24" s="38"/>
      <c r="AO24" s="38"/>
      <c r="AP24" s="38"/>
      <c r="AQ24" s="38"/>
      <c r="AR24" s="38"/>
      <c r="AS24" s="39"/>
      <c r="AV24" s="33"/>
      <c r="AW24" s="35"/>
      <c r="AX24" s="1151"/>
      <c r="AY24" s="1152"/>
      <c r="AZ24" s="1188"/>
      <c r="BA24" s="1189"/>
      <c r="BB24" s="1189"/>
      <c r="BC24" s="1189"/>
      <c r="BD24" s="1189"/>
      <c r="BE24" s="1190"/>
      <c r="BF24" s="1188"/>
      <c r="BG24" s="1191"/>
    </row>
    <row r="25" spans="2:60" ht="13.15" customHeight="1">
      <c r="C25" s="248" t="s">
        <v>289</v>
      </c>
      <c r="D25" s="248"/>
      <c r="E25" s="248"/>
      <c r="F25" s="248"/>
      <c r="G25" s="248"/>
      <c r="H25" s="248"/>
      <c r="I25" s="248"/>
      <c r="J25" s="248"/>
      <c r="K25" s="248"/>
      <c r="L25" s="248"/>
      <c r="M25" s="248"/>
      <c r="N25" s="248"/>
      <c r="O25" s="21"/>
      <c r="P25" s="21"/>
      <c r="S25" s="248" t="s">
        <v>289</v>
      </c>
      <c r="AE25" s="21"/>
      <c r="AF25" s="21"/>
    </row>
    <row r="26" spans="2:60" ht="13.15" customHeight="1">
      <c r="C26" s="248"/>
      <c r="D26" s="248"/>
      <c r="E26" s="248"/>
      <c r="F26" s="248"/>
      <c r="G26" s="248"/>
      <c r="H26" s="248"/>
      <c r="I26" s="248"/>
      <c r="J26" s="248"/>
      <c r="K26" s="248"/>
      <c r="L26" s="248"/>
      <c r="M26" s="248"/>
      <c r="N26" s="248"/>
      <c r="O26" s="21"/>
      <c r="P26" s="21"/>
      <c r="S26" s="248"/>
      <c r="AE26" s="21"/>
      <c r="AF26" s="21"/>
    </row>
    <row r="27" spans="2:60" ht="13.15" customHeight="1">
      <c r="C27" s="248"/>
      <c r="D27" s="248"/>
      <c r="E27" s="248"/>
      <c r="F27" s="248"/>
      <c r="G27" s="248"/>
      <c r="H27" s="248"/>
      <c r="I27" s="285" t="s">
        <v>7</v>
      </c>
      <c r="J27" s="248"/>
      <c r="K27" s="248"/>
      <c r="L27" s="248"/>
      <c r="M27" s="248"/>
      <c r="N27" s="248"/>
      <c r="Y27" s="23" t="s">
        <v>7</v>
      </c>
      <c r="AG27" s="8" t="s">
        <v>81</v>
      </c>
      <c r="AV27" s="8" t="s">
        <v>176</v>
      </c>
    </row>
    <row r="28" spans="2:60" ht="13.15" customHeight="1" thickBot="1">
      <c r="C28" s="170" t="s">
        <v>87</v>
      </c>
      <c r="D28" s="248"/>
      <c r="E28" s="248"/>
      <c r="F28" s="248"/>
      <c r="G28" s="248"/>
      <c r="H28" s="248"/>
      <c r="I28" s="248"/>
      <c r="J28" s="248"/>
      <c r="K28" s="248"/>
      <c r="L28" s="248"/>
      <c r="M28" s="248"/>
      <c r="N28" s="248"/>
      <c r="S28" s="16" t="s">
        <v>87</v>
      </c>
      <c r="AH28" s="1135" t="s">
        <v>84</v>
      </c>
      <c r="AI28" s="1136"/>
      <c r="AJ28" s="1139" t="s">
        <v>71</v>
      </c>
      <c r="AK28" s="1139"/>
      <c r="AL28" s="1139"/>
      <c r="AM28" s="1139"/>
      <c r="AN28" s="1139"/>
      <c r="AO28" s="1139"/>
      <c r="AP28" s="1139"/>
      <c r="AQ28" s="1139"/>
      <c r="AR28" s="1139"/>
      <c r="AS28" s="1140"/>
      <c r="AT28" s="22"/>
      <c r="AU28" s="22"/>
      <c r="AV28" s="1162" t="s">
        <v>38</v>
      </c>
      <c r="AW28" s="1175"/>
      <c r="AX28" s="1176" t="s">
        <v>39</v>
      </c>
      <c r="AY28" s="1165"/>
      <c r="AZ28" s="1165"/>
      <c r="BA28" s="1165"/>
      <c r="BB28" s="1165"/>
      <c r="BC28" s="1165"/>
      <c r="BD28" s="1165"/>
      <c r="BE28" s="1165"/>
      <c r="BF28" s="1165"/>
      <c r="BG28" s="1166"/>
      <c r="BH28" s="22"/>
    </row>
    <row r="29" spans="2:60" ht="13.15" customHeight="1">
      <c r="C29" s="248"/>
      <c r="D29" s="248"/>
      <c r="E29" s="248"/>
      <c r="F29" s="248"/>
      <c r="G29" s="248"/>
      <c r="H29" s="248"/>
      <c r="I29" s="248"/>
      <c r="J29" s="248"/>
      <c r="K29" s="248"/>
      <c r="L29" s="248"/>
      <c r="M29" s="248"/>
      <c r="N29" s="248"/>
      <c r="O29" s="17"/>
      <c r="S29" s="77"/>
      <c r="T29" s="85"/>
      <c r="U29" s="68"/>
      <c r="V29" s="68"/>
      <c r="W29" s="68"/>
      <c r="X29" s="68"/>
      <c r="Y29" s="68"/>
      <c r="Z29" s="68"/>
      <c r="AA29" s="68"/>
      <c r="AB29" s="75"/>
      <c r="AC29" s="69"/>
      <c r="AD29" s="17"/>
      <c r="AE29" s="17"/>
      <c r="AH29" s="1137"/>
      <c r="AI29" s="1138"/>
      <c r="AJ29" s="1141"/>
      <c r="AK29" s="1141"/>
      <c r="AL29" s="1141"/>
      <c r="AM29" s="1141"/>
      <c r="AN29" s="1141"/>
      <c r="AO29" s="1141"/>
      <c r="AP29" s="1141"/>
      <c r="AQ29" s="1141"/>
      <c r="AR29" s="1141"/>
      <c r="AS29" s="1142"/>
      <c r="AT29" s="22"/>
      <c r="AU29" s="22"/>
      <c r="AV29" s="1135" t="s">
        <v>86</v>
      </c>
      <c r="AW29" s="1143"/>
      <c r="AX29" s="1177" t="s">
        <v>172</v>
      </c>
      <c r="AY29" s="1178"/>
      <c r="AZ29" s="1178"/>
      <c r="BA29" s="1178"/>
      <c r="BB29" s="1178"/>
      <c r="BC29" s="1178"/>
      <c r="BD29" s="1178"/>
      <c r="BE29" s="1178"/>
      <c r="BF29" s="1178"/>
      <c r="BG29" s="1179"/>
      <c r="BH29" s="22"/>
    </row>
    <row r="30" spans="2:60" ht="13.15" customHeight="1">
      <c r="D30" s="1184"/>
      <c r="E30" s="1184"/>
      <c r="F30" s="1184"/>
      <c r="G30" s="1184"/>
      <c r="H30" s="1184"/>
      <c r="I30" s="1184"/>
      <c r="J30" s="1184"/>
      <c r="K30" s="1184"/>
      <c r="S30" s="78"/>
      <c r="T30" s="1184" t="s">
        <v>85</v>
      </c>
      <c r="U30" s="1184"/>
      <c r="V30" s="1184"/>
      <c r="W30" s="1184"/>
      <c r="X30" s="1184"/>
      <c r="Y30" s="1184"/>
      <c r="Z30" s="1184"/>
      <c r="AA30" s="1184"/>
      <c r="AB30" s="17"/>
      <c r="AC30" s="70"/>
      <c r="AH30" s="1137"/>
      <c r="AI30" s="1138"/>
      <c r="AJ30" s="1141"/>
      <c r="AK30" s="1141"/>
      <c r="AL30" s="1141"/>
      <c r="AM30" s="1141"/>
      <c r="AN30" s="1141"/>
      <c r="AO30" s="1141"/>
      <c r="AP30" s="1141"/>
      <c r="AQ30" s="1141"/>
      <c r="AR30" s="1141"/>
      <c r="AS30" s="1142"/>
      <c r="AT30" s="22"/>
      <c r="AU30" s="22"/>
      <c r="AV30" s="1137"/>
      <c r="AW30" s="1144"/>
      <c r="AX30" s="1180"/>
      <c r="AY30" s="1181"/>
      <c r="AZ30" s="1181"/>
      <c r="BA30" s="1181"/>
      <c r="BB30" s="1181"/>
      <c r="BC30" s="1181"/>
      <c r="BD30" s="1181"/>
      <c r="BE30" s="1181"/>
      <c r="BF30" s="1181"/>
      <c r="BG30" s="1182"/>
      <c r="BH30" s="22"/>
    </row>
    <row r="31" spans="2:60" ht="13.15" customHeight="1">
      <c r="E31" s="1174"/>
      <c r="F31" s="1174"/>
      <c r="G31" s="1174"/>
      <c r="H31" s="1174"/>
      <c r="I31" s="1174"/>
      <c r="J31" s="1174"/>
      <c r="K31" s="1174"/>
      <c r="L31" s="1174"/>
      <c r="S31" s="78"/>
      <c r="U31" s="1174" t="s">
        <v>242</v>
      </c>
      <c r="V31" s="1174"/>
      <c r="W31" s="1174"/>
      <c r="X31" s="1174"/>
      <c r="Y31" s="1174"/>
      <c r="Z31" s="1174"/>
      <c r="AA31" s="1174"/>
      <c r="AB31" s="1174"/>
      <c r="AC31" s="70"/>
      <c r="AH31" s="1137"/>
      <c r="AI31" s="1138"/>
      <c r="AS31" s="42"/>
      <c r="AV31" s="1137"/>
      <c r="AW31" s="1144"/>
      <c r="AX31" s="1180"/>
      <c r="AY31" s="1181"/>
      <c r="AZ31" s="1181"/>
      <c r="BA31" s="1181"/>
      <c r="BB31" s="1181"/>
      <c r="BC31" s="1181"/>
      <c r="BD31" s="1181"/>
      <c r="BE31" s="1181"/>
      <c r="BF31" s="1181"/>
      <c r="BG31" s="1182"/>
    </row>
    <row r="32" spans="2:60" ht="13.15" customHeight="1">
      <c r="E32" s="1174"/>
      <c r="F32" s="1174"/>
      <c r="G32" s="1174"/>
      <c r="H32" s="1174"/>
      <c r="I32" s="1174"/>
      <c r="J32" s="1174"/>
      <c r="K32" s="1174"/>
      <c r="L32" s="1174"/>
      <c r="S32" s="78"/>
      <c r="U32" s="1174" t="s">
        <v>182</v>
      </c>
      <c r="V32" s="1174"/>
      <c r="W32" s="1174"/>
      <c r="X32" s="1174"/>
      <c r="Y32" s="1174"/>
      <c r="Z32" s="1174"/>
      <c r="AA32" s="1174"/>
      <c r="AB32" s="1174"/>
      <c r="AC32" s="70"/>
      <c r="AH32" s="1137"/>
      <c r="AI32" s="1138"/>
      <c r="AJ32" s="8" t="s">
        <v>69</v>
      </c>
      <c r="AL32" s="8" t="s">
        <v>72</v>
      </c>
      <c r="AS32" s="42"/>
      <c r="AV32" s="1137"/>
      <c r="AW32" s="1144"/>
      <c r="AX32" s="171"/>
      <c r="AY32" s="53"/>
      <c r="AZ32" s="1183"/>
      <c r="BA32" s="1183"/>
      <c r="BB32" s="1183"/>
      <c r="BC32" s="1183"/>
      <c r="BD32" s="1183"/>
      <c r="BE32" s="1183"/>
      <c r="BF32" s="1183"/>
      <c r="BG32" s="158"/>
    </row>
    <row r="33" spans="3:59" ht="13.15" customHeight="1">
      <c r="E33" s="1174"/>
      <c r="F33" s="1174"/>
      <c r="G33" s="1174"/>
      <c r="H33" s="1174"/>
      <c r="I33" s="1174"/>
      <c r="J33" s="1174"/>
      <c r="K33" s="1174"/>
      <c r="L33" s="1174"/>
      <c r="S33" s="78"/>
      <c r="U33" s="1174"/>
      <c r="V33" s="1174"/>
      <c r="W33" s="1174"/>
      <c r="X33" s="1174"/>
      <c r="Y33" s="1174"/>
      <c r="Z33" s="1174"/>
      <c r="AA33" s="1174"/>
      <c r="AB33" s="1174"/>
      <c r="AC33" s="70"/>
      <c r="AH33" s="26"/>
      <c r="AI33" s="27"/>
      <c r="AL33" s="8" t="s">
        <v>73</v>
      </c>
      <c r="AS33" s="42"/>
      <c r="AV33" s="26"/>
      <c r="AW33" s="24"/>
      <c r="AX33" s="171"/>
      <c r="AY33" s="53"/>
      <c r="AZ33" s="53"/>
      <c r="BA33" s="53"/>
      <c r="BB33" s="53"/>
      <c r="BC33" s="53"/>
      <c r="BD33" s="53"/>
      <c r="BE33" s="53"/>
      <c r="BF33" s="53"/>
      <c r="BG33" s="158"/>
    </row>
    <row r="34" spans="3:59" ht="13.15" customHeight="1">
      <c r="E34" s="63"/>
      <c r="F34" s="63"/>
      <c r="G34" s="63"/>
      <c r="H34" s="63"/>
      <c r="I34" s="63"/>
      <c r="J34" s="63"/>
      <c r="K34" s="63"/>
      <c r="L34" s="63"/>
      <c r="S34" s="78"/>
      <c r="U34" s="63"/>
      <c r="V34" s="63"/>
      <c r="W34" s="63"/>
      <c r="X34" s="63"/>
      <c r="Y34" s="63"/>
      <c r="Z34" s="63"/>
      <c r="AA34" s="63"/>
      <c r="AB34" s="63"/>
      <c r="AC34" s="70"/>
      <c r="AH34" s="26"/>
      <c r="AI34" s="27"/>
      <c r="AL34" s="8" t="s">
        <v>74</v>
      </c>
      <c r="AM34" s="8" t="s">
        <v>75</v>
      </c>
      <c r="AS34" s="42"/>
      <c r="AV34" s="26"/>
      <c r="AW34" s="24"/>
      <c r="AX34" s="1153" t="s">
        <v>170</v>
      </c>
      <c r="AY34" s="1154"/>
      <c r="AZ34" s="1154"/>
      <c r="BA34" s="1155"/>
      <c r="BB34" s="53"/>
      <c r="BC34" s="53"/>
      <c r="BD34" s="53"/>
      <c r="BE34" s="53"/>
      <c r="BF34" s="53"/>
      <c r="BG34" s="158"/>
    </row>
    <row r="35" spans="3:59" ht="13.15" customHeight="1">
      <c r="C35" s="44"/>
      <c r="D35" s="1184"/>
      <c r="E35" s="1184"/>
      <c r="F35" s="1184"/>
      <c r="G35" s="1184"/>
      <c r="H35" s="1184"/>
      <c r="I35" s="1184"/>
      <c r="J35" s="1184"/>
      <c r="K35" s="1184"/>
      <c r="S35" s="82"/>
      <c r="T35" s="1184"/>
      <c r="U35" s="1184"/>
      <c r="V35" s="1184"/>
      <c r="W35" s="1184"/>
      <c r="X35" s="1184"/>
      <c r="Y35" s="1184"/>
      <c r="Z35" s="1184"/>
      <c r="AA35" s="1184"/>
      <c r="AC35" s="70"/>
      <c r="AH35" s="30"/>
      <c r="AI35" s="40"/>
      <c r="AS35" s="42"/>
      <c r="AV35" s="26"/>
      <c r="AW35" s="24"/>
      <c r="AX35" s="73"/>
      <c r="AY35" s="41"/>
      <c r="BB35" s="53"/>
      <c r="BC35" s="53"/>
      <c r="BD35" s="53"/>
      <c r="BE35" s="53"/>
      <c r="BF35" s="53"/>
      <c r="BG35" s="158"/>
    </row>
    <row r="36" spans="3:59" ht="13.15" customHeight="1">
      <c r="C36" s="44"/>
      <c r="E36" s="1174"/>
      <c r="F36" s="1174"/>
      <c r="G36" s="1174"/>
      <c r="H36" s="1174"/>
      <c r="I36" s="1174"/>
      <c r="J36" s="1174"/>
      <c r="K36" s="1174"/>
      <c r="L36" s="1174"/>
      <c r="S36" s="82"/>
      <c r="U36" s="1174"/>
      <c r="V36" s="1174"/>
      <c r="W36" s="1174"/>
      <c r="X36" s="1174"/>
      <c r="Y36" s="1174"/>
      <c r="Z36" s="1174"/>
      <c r="AA36" s="1174"/>
      <c r="AB36" s="1174"/>
      <c r="AC36" s="70"/>
      <c r="AH36" s="30"/>
      <c r="AI36" s="40"/>
      <c r="AS36" s="42"/>
      <c r="AV36" s="26"/>
      <c r="AW36" s="24"/>
      <c r="AX36" s="1119" t="s">
        <v>250</v>
      </c>
      <c r="AY36" s="1120"/>
      <c r="AZ36" s="1125" t="s">
        <v>92</v>
      </c>
      <c r="BA36" s="1120"/>
      <c r="BB36" s="1120"/>
      <c r="BC36" s="1120"/>
      <c r="BD36" s="1120"/>
      <c r="BE36" s="1126"/>
      <c r="BF36" s="1125" t="s">
        <v>173</v>
      </c>
      <c r="BG36" s="1127"/>
    </row>
    <row r="37" spans="3:59" ht="13.15" customHeight="1">
      <c r="C37" s="44"/>
      <c r="E37" s="1174"/>
      <c r="F37" s="1174"/>
      <c r="G37" s="1174"/>
      <c r="H37" s="1174"/>
      <c r="I37" s="1174"/>
      <c r="J37" s="1174"/>
      <c r="K37" s="1174"/>
      <c r="L37" s="1174"/>
      <c r="S37" s="82"/>
      <c r="U37" s="1174"/>
      <c r="V37" s="1174"/>
      <c r="W37" s="1174"/>
      <c r="X37" s="1174"/>
      <c r="Y37" s="1174"/>
      <c r="Z37" s="1174"/>
      <c r="AA37" s="1174"/>
      <c r="AB37" s="1174"/>
      <c r="AC37" s="70"/>
      <c r="AH37" s="30"/>
      <c r="AI37" s="40"/>
      <c r="AJ37" s="8" t="s">
        <v>70</v>
      </c>
      <c r="AL37" s="8" t="s">
        <v>76</v>
      </c>
      <c r="AS37" s="42"/>
      <c r="AV37" s="26"/>
      <c r="AW37" s="24"/>
      <c r="AX37" s="1119">
        <v>223340</v>
      </c>
      <c r="AY37" s="1120"/>
      <c r="AZ37" s="1121" t="s">
        <v>207</v>
      </c>
      <c r="BA37" s="1122"/>
      <c r="BB37" s="1122"/>
      <c r="BC37" s="1122"/>
      <c r="BD37" s="1122"/>
      <c r="BE37" s="1123"/>
      <c r="BF37" s="1121" t="s">
        <v>205</v>
      </c>
      <c r="BG37" s="1124"/>
    </row>
    <row r="38" spans="3:59" ht="13.15" customHeight="1">
      <c r="C38" s="44"/>
      <c r="E38" s="1174"/>
      <c r="F38" s="1174"/>
      <c r="G38" s="1174"/>
      <c r="H38" s="1174"/>
      <c r="I38" s="1174"/>
      <c r="J38" s="1174"/>
      <c r="K38" s="1174"/>
      <c r="L38" s="1174"/>
      <c r="S38" s="82"/>
      <c r="U38" s="1174"/>
      <c r="V38" s="1174"/>
      <c r="W38" s="1174"/>
      <c r="X38" s="1174"/>
      <c r="Y38" s="1174"/>
      <c r="Z38" s="1174"/>
      <c r="AA38" s="1174"/>
      <c r="AB38" s="1174"/>
      <c r="AC38" s="70"/>
      <c r="AH38" s="30"/>
      <c r="AI38" s="45"/>
      <c r="AL38" s="8" t="s">
        <v>77</v>
      </c>
      <c r="AS38" s="42"/>
      <c r="AV38" s="26"/>
      <c r="AW38" s="24"/>
      <c r="AX38" s="1119">
        <v>223339</v>
      </c>
      <c r="AY38" s="1120"/>
      <c r="AZ38" s="1121" t="s">
        <v>208</v>
      </c>
      <c r="BA38" s="1122"/>
      <c r="BB38" s="1122"/>
      <c r="BC38" s="1122"/>
      <c r="BD38" s="1122"/>
      <c r="BE38" s="1123"/>
      <c r="BF38" s="1121" t="s">
        <v>206</v>
      </c>
      <c r="BG38" s="1124"/>
    </row>
    <row r="39" spans="3:59" ht="13.15" customHeight="1">
      <c r="D39" s="83"/>
      <c r="E39" s="1174"/>
      <c r="F39" s="1174"/>
      <c r="G39" s="1174"/>
      <c r="H39" s="1174"/>
      <c r="I39" s="1174"/>
      <c r="J39" s="1174"/>
      <c r="K39" s="1174"/>
      <c r="L39" s="1174"/>
      <c r="S39" s="78"/>
      <c r="T39" s="83"/>
      <c r="U39" s="1174"/>
      <c r="V39" s="1174"/>
      <c r="W39" s="1174"/>
      <c r="X39" s="1174"/>
      <c r="Y39" s="1174"/>
      <c r="Z39" s="1174"/>
      <c r="AA39" s="1174"/>
      <c r="AB39" s="1174"/>
      <c r="AC39" s="70"/>
      <c r="AH39" s="30"/>
      <c r="AI39" s="45"/>
      <c r="AL39" s="8" t="s">
        <v>74</v>
      </c>
      <c r="AM39" s="8" t="s">
        <v>78</v>
      </c>
      <c r="AS39" s="42"/>
      <c r="AV39" s="26"/>
      <c r="AW39" s="24"/>
      <c r="AX39" s="1119"/>
      <c r="AY39" s="1120"/>
      <c r="AZ39" s="1121"/>
      <c r="BA39" s="1122"/>
      <c r="BB39" s="1122"/>
      <c r="BC39" s="1122"/>
      <c r="BD39" s="1122"/>
      <c r="BE39" s="1123"/>
      <c r="BF39" s="1121"/>
      <c r="BG39" s="1124"/>
    </row>
    <row r="40" spans="3:59" ht="13.15" customHeight="1" thickBot="1">
      <c r="D40" s="29"/>
      <c r="S40" s="79"/>
      <c r="T40" s="84"/>
      <c r="U40" s="71"/>
      <c r="V40" s="71"/>
      <c r="W40" s="71"/>
      <c r="X40" s="71"/>
      <c r="Y40" s="71"/>
      <c r="Z40" s="71"/>
      <c r="AA40" s="71"/>
      <c r="AB40" s="71"/>
      <c r="AC40" s="72"/>
      <c r="AH40" s="30"/>
      <c r="AI40" s="49"/>
      <c r="AS40" s="42"/>
      <c r="AV40" s="26"/>
      <c r="AW40" s="24"/>
      <c r="AX40" s="1119"/>
      <c r="AY40" s="1120"/>
      <c r="AZ40" s="1121"/>
      <c r="BA40" s="1122"/>
      <c r="BB40" s="1122"/>
      <c r="BC40" s="1122"/>
      <c r="BD40" s="1122"/>
      <c r="BE40" s="1123"/>
      <c r="BF40" s="1121"/>
      <c r="BG40" s="1124"/>
    </row>
    <row r="41" spans="3:59" ht="13.15" customHeight="1">
      <c r="C41" s="1085" t="s">
        <v>34</v>
      </c>
      <c r="D41" s="1085"/>
      <c r="E41" s="1085"/>
      <c r="F41" s="1085"/>
      <c r="S41" s="1085" t="s">
        <v>34</v>
      </c>
      <c r="T41" s="1085"/>
      <c r="U41" s="1085"/>
      <c r="V41" s="1085"/>
      <c r="AH41" s="30"/>
      <c r="AI41" s="51"/>
      <c r="AS41" s="42"/>
      <c r="AV41" s="26"/>
      <c r="AW41" s="24"/>
      <c r="AX41" s="1119"/>
      <c r="AY41" s="1120"/>
      <c r="AZ41" s="1121"/>
      <c r="BA41" s="1122"/>
      <c r="BB41" s="1122"/>
      <c r="BC41" s="1122"/>
      <c r="BD41" s="1122"/>
      <c r="BE41" s="1123"/>
      <c r="BF41" s="1121"/>
      <c r="BG41" s="1124"/>
    </row>
    <row r="42" spans="3:59" ht="13.15" customHeight="1">
      <c r="D42" s="1162" t="s">
        <v>38</v>
      </c>
      <c r="E42" s="1163"/>
      <c r="F42" s="1164" t="s">
        <v>39</v>
      </c>
      <c r="G42" s="1165"/>
      <c r="H42" s="1165"/>
      <c r="I42" s="1165"/>
      <c r="J42" s="1165"/>
      <c r="K42" s="1165"/>
      <c r="L42" s="1165"/>
      <c r="M42" s="1165"/>
      <c r="N42" s="1165"/>
      <c r="O42" s="1166"/>
      <c r="S42" s="1162" t="s">
        <v>38</v>
      </c>
      <c r="T42" s="1163"/>
      <c r="U42" s="1164" t="s">
        <v>39</v>
      </c>
      <c r="V42" s="1165"/>
      <c r="W42" s="1165"/>
      <c r="X42" s="1165"/>
      <c r="Y42" s="1165"/>
      <c r="Z42" s="1165"/>
      <c r="AA42" s="1165"/>
      <c r="AB42" s="1165"/>
      <c r="AC42" s="1165"/>
      <c r="AD42" s="1166"/>
      <c r="AH42" s="30"/>
      <c r="AI42" s="40"/>
      <c r="AS42" s="42"/>
      <c r="AV42" s="26"/>
      <c r="AW42" s="24"/>
      <c r="AX42" s="1119"/>
      <c r="AY42" s="1120"/>
      <c r="AZ42" s="1121"/>
      <c r="BA42" s="1122"/>
      <c r="BB42" s="1122"/>
      <c r="BC42" s="1122"/>
      <c r="BD42" s="1122"/>
      <c r="BE42" s="1123"/>
      <c r="BF42" s="1121"/>
      <c r="BG42" s="1124"/>
    </row>
    <row r="43" spans="3:59" ht="13.15" customHeight="1">
      <c r="D43" s="196"/>
      <c r="E43" s="205"/>
      <c r="F43" s="206"/>
      <c r="G43" s="194"/>
      <c r="H43" s="194"/>
      <c r="I43" s="194"/>
      <c r="J43" s="194"/>
      <c r="K43" s="194"/>
      <c r="L43" s="194"/>
      <c r="M43" s="194"/>
      <c r="N43" s="194"/>
      <c r="O43" s="195"/>
      <c r="S43" s="1135" t="s">
        <v>86</v>
      </c>
      <c r="T43" s="1143"/>
      <c r="U43" s="1177" t="s">
        <v>249</v>
      </c>
      <c r="V43" s="1178"/>
      <c r="W43" s="1178"/>
      <c r="X43" s="1178"/>
      <c r="Y43" s="1178"/>
      <c r="Z43" s="1178"/>
      <c r="AA43" s="1178"/>
      <c r="AB43" s="1178"/>
      <c r="AC43" s="1178"/>
      <c r="AD43" s="1179"/>
      <c r="AH43" s="30"/>
      <c r="AI43" s="40"/>
      <c r="AS43" s="42"/>
      <c r="AV43" s="26"/>
      <c r="AW43" s="24"/>
      <c r="AX43" s="1119"/>
      <c r="AY43" s="1120"/>
      <c r="AZ43" s="1121"/>
      <c r="BA43" s="1122"/>
      <c r="BB43" s="1122"/>
      <c r="BC43" s="1122"/>
      <c r="BD43" s="1122"/>
      <c r="BE43" s="1123"/>
      <c r="BF43" s="1121"/>
      <c r="BG43" s="1124"/>
    </row>
    <row r="44" spans="3:59" ht="13.15" customHeight="1">
      <c r="D44" s="30"/>
      <c r="E44" s="40"/>
      <c r="F44" s="207"/>
      <c r="G44" s="53"/>
      <c r="H44" s="53"/>
      <c r="I44" s="53"/>
      <c r="J44" s="53"/>
      <c r="K44" s="53"/>
      <c r="L44" s="53"/>
      <c r="M44" s="53"/>
      <c r="N44" s="53"/>
      <c r="O44" s="158"/>
      <c r="S44" s="1137"/>
      <c r="T44" s="1144"/>
      <c r="U44" s="1180"/>
      <c r="V44" s="1181"/>
      <c r="W44" s="1181"/>
      <c r="X44" s="1181"/>
      <c r="Y44" s="1181"/>
      <c r="Z44" s="1181"/>
      <c r="AA44" s="1181"/>
      <c r="AB44" s="1181"/>
      <c r="AC44" s="1181"/>
      <c r="AD44" s="1182"/>
      <c r="AH44" s="37"/>
      <c r="AI44" s="52"/>
      <c r="AJ44" s="38"/>
      <c r="AK44" s="38"/>
      <c r="AL44" s="38"/>
      <c r="AM44" s="38"/>
      <c r="AN44" s="38"/>
      <c r="AO44" s="38"/>
      <c r="AP44" s="38"/>
      <c r="AQ44" s="38"/>
      <c r="AR44" s="38"/>
      <c r="AS44" s="39"/>
      <c r="AV44" s="33"/>
      <c r="AW44" s="35"/>
      <c r="AX44" s="1151"/>
      <c r="AY44" s="1152"/>
      <c r="AZ44" s="1188"/>
      <c r="BA44" s="1189"/>
      <c r="BB44" s="1189"/>
      <c r="BC44" s="1189"/>
      <c r="BD44" s="1189"/>
      <c r="BE44" s="1190"/>
      <c r="BF44" s="1188"/>
      <c r="BG44" s="1191"/>
    </row>
    <row r="45" spans="3:59" ht="13.15" customHeight="1">
      <c r="D45" s="30"/>
      <c r="E45" s="40"/>
      <c r="F45" s="207"/>
      <c r="G45" s="53"/>
      <c r="H45" s="53"/>
      <c r="I45" s="53"/>
      <c r="J45" s="53"/>
      <c r="K45" s="53"/>
      <c r="L45" s="53"/>
      <c r="M45" s="53"/>
      <c r="N45" s="53"/>
      <c r="O45" s="158"/>
      <c r="S45" s="1137"/>
      <c r="T45" s="1144"/>
      <c r="U45" s="1180"/>
      <c r="V45" s="1181"/>
      <c r="W45" s="1181"/>
      <c r="X45" s="1181"/>
      <c r="Y45" s="1181"/>
      <c r="Z45" s="1181"/>
      <c r="AA45" s="1181"/>
      <c r="AB45" s="1181"/>
      <c r="AC45" s="1181"/>
      <c r="AD45" s="1182"/>
    </row>
    <row r="46" spans="3:59" ht="13.15" customHeight="1">
      <c r="D46" s="30"/>
      <c r="E46" s="40"/>
      <c r="F46" s="207"/>
      <c r="G46" s="53"/>
      <c r="H46" s="53"/>
      <c r="I46" s="53"/>
      <c r="J46" s="53"/>
      <c r="K46" s="53"/>
      <c r="L46" s="53"/>
      <c r="M46" s="53"/>
      <c r="N46" s="53"/>
      <c r="O46" s="158"/>
      <c r="S46" s="1137"/>
      <c r="T46" s="1144"/>
      <c r="U46" s="1180"/>
      <c r="V46" s="1181"/>
      <c r="W46" s="1181"/>
      <c r="X46" s="1181"/>
      <c r="Y46" s="1181"/>
      <c r="Z46" s="1181"/>
      <c r="AA46" s="1181"/>
      <c r="AB46" s="1181"/>
      <c r="AC46" s="1181"/>
      <c r="AD46" s="1182"/>
      <c r="AV46" s="8" t="s">
        <v>177</v>
      </c>
    </row>
    <row r="47" spans="3:59" ht="13.15" customHeight="1">
      <c r="D47" s="30"/>
      <c r="E47" s="40"/>
      <c r="F47" s="28"/>
      <c r="O47" s="42"/>
      <c r="S47" s="26"/>
      <c r="T47" s="24"/>
      <c r="U47" s="54"/>
      <c r="Y47" s="53"/>
      <c r="Z47" s="53"/>
      <c r="AA47" s="53"/>
      <c r="AB47" s="53"/>
      <c r="AC47" s="53"/>
      <c r="AD47" s="158"/>
      <c r="AV47" s="1162" t="s">
        <v>38</v>
      </c>
      <c r="AW47" s="1175"/>
      <c r="AX47" s="1176" t="s">
        <v>39</v>
      </c>
      <c r="AY47" s="1165"/>
      <c r="AZ47" s="1165"/>
      <c r="BA47" s="1165"/>
      <c r="BB47" s="1165"/>
      <c r="BC47" s="1165"/>
      <c r="BD47" s="1165"/>
      <c r="BE47" s="1165"/>
      <c r="BF47" s="1165"/>
      <c r="BG47" s="1166"/>
    </row>
    <row r="48" spans="3:59" ht="13.15" customHeight="1">
      <c r="D48" s="30"/>
      <c r="E48" s="40"/>
      <c r="F48" s="32"/>
      <c r="O48" s="42"/>
      <c r="S48" s="26"/>
      <c r="T48" s="24"/>
      <c r="U48" s="1153" t="s">
        <v>170</v>
      </c>
      <c r="V48" s="1154"/>
      <c r="W48" s="1154"/>
      <c r="X48" s="1155"/>
      <c r="AD48" s="42"/>
      <c r="AV48" s="1135" t="s">
        <v>86</v>
      </c>
      <c r="AW48" s="1143"/>
      <c r="AX48" s="1192" t="s">
        <v>169</v>
      </c>
      <c r="AY48" s="1193"/>
      <c r="AZ48" s="1193"/>
      <c r="BA48" s="1193"/>
      <c r="BB48" s="1193"/>
      <c r="BC48" s="1193"/>
      <c r="BD48" s="1193"/>
      <c r="BE48" s="1193"/>
      <c r="BF48" s="1193"/>
      <c r="BG48" s="1194"/>
    </row>
    <row r="49" spans="3:59" ht="13.15" customHeight="1">
      <c r="D49" s="26"/>
      <c r="E49" s="27"/>
      <c r="F49" s="24"/>
      <c r="G49" s="24"/>
      <c r="H49" s="24"/>
      <c r="I49" s="24"/>
      <c r="J49" s="24"/>
      <c r="K49" s="24"/>
      <c r="L49" s="24"/>
      <c r="M49" s="24"/>
      <c r="N49" s="24"/>
      <c r="O49" s="25"/>
      <c r="S49" s="26"/>
      <c r="T49" s="24"/>
      <c r="U49" s="1216" t="s">
        <v>250</v>
      </c>
      <c r="V49" s="1213"/>
      <c r="W49" s="1212" t="s">
        <v>92</v>
      </c>
      <c r="X49" s="1213"/>
      <c r="Y49" s="1213"/>
      <c r="Z49" s="1213"/>
      <c r="AA49" s="1213"/>
      <c r="AB49" s="1214"/>
      <c r="AC49" s="1212" t="s">
        <v>173</v>
      </c>
      <c r="AD49" s="1220"/>
      <c r="AV49" s="1137"/>
      <c r="AW49" s="1144"/>
      <c r="AX49" s="1195"/>
      <c r="AY49" s="1196"/>
      <c r="AZ49" s="1196"/>
      <c r="BA49" s="1196"/>
      <c r="BB49" s="1196"/>
      <c r="BC49" s="1196"/>
      <c r="BD49" s="1196"/>
      <c r="BE49" s="1196"/>
      <c r="BF49" s="1196"/>
      <c r="BG49" s="1197"/>
    </row>
    <row r="50" spans="3:59" ht="13.15" customHeight="1">
      <c r="D50" s="26"/>
      <c r="E50" s="27"/>
      <c r="F50" s="24"/>
      <c r="G50" s="24"/>
      <c r="H50" s="24"/>
      <c r="I50" s="24"/>
      <c r="J50" s="24"/>
      <c r="K50" s="24"/>
      <c r="L50" s="24"/>
      <c r="M50" s="24"/>
      <c r="N50" s="24"/>
      <c r="O50" s="25"/>
      <c r="S50" s="26"/>
      <c r="T50" s="24"/>
      <c r="U50" s="1119"/>
      <c r="V50" s="1120"/>
      <c r="W50" s="1209" t="s">
        <v>246</v>
      </c>
      <c r="X50" s="1210"/>
      <c r="Y50" s="1210"/>
      <c r="Z50" s="1210"/>
      <c r="AA50" s="1210"/>
      <c r="AB50" s="1211"/>
      <c r="AC50" s="1221">
        <v>45930</v>
      </c>
      <c r="AD50" s="1124"/>
      <c r="AV50" s="1137"/>
      <c r="AW50" s="1144"/>
      <c r="AX50" s="1195"/>
      <c r="AY50" s="1196"/>
      <c r="AZ50" s="1196"/>
      <c r="BA50" s="1196"/>
      <c r="BB50" s="1196"/>
      <c r="BC50" s="1196"/>
      <c r="BD50" s="1196"/>
      <c r="BE50" s="1196"/>
      <c r="BF50" s="1196"/>
      <c r="BG50" s="1197"/>
    </row>
    <row r="51" spans="3:59" ht="13.15" customHeight="1">
      <c r="D51" s="26"/>
      <c r="E51" s="27"/>
      <c r="F51" s="24"/>
      <c r="G51" s="24"/>
      <c r="H51" s="24"/>
      <c r="I51" s="24"/>
      <c r="J51" s="24"/>
      <c r="K51" s="24"/>
      <c r="L51" s="24"/>
      <c r="M51" s="24"/>
      <c r="N51" s="24"/>
      <c r="O51" s="25"/>
      <c r="S51" s="26"/>
      <c r="T51" s="24"/>
      <c r="U51" s="1119"/>
      <c r="V51" s="1120"/>
      <c r="W51" s="1209"/>
      <c r="X51" s="1210"/>
      <c r="Y51" s="1210"/>
      <c r="Z51" s="1210"/>
      <c r="AA51" s="1210"/>
      <c r="AB51" s="1211"/>
      <c r="AC51" s="1121"/>
      <c r="AD51" s="1124"/>
      <c r="AG51" s="86"/>
      <c r="AV51" s="1137"/>
      <c r="AW51" s="1144"/>
      <c r="AX51" s="1151"/>
      <c r="AY51" s="1152"/>
      <c r="AZ51" s="1152"/>
      <c r="BA51" s="1152"/>
      <c r="BB51" s="53"/>
      <c r="BC51" s="53"/>
      <c r="BD51" s="53"/>
      <c r="BE51" s="53"/>
      <c r="BF51" s="53"/>
      <c r="BG51" s="158"/>
    </row>
    <row r="52" spans="3:59" ht="13.15" customHeight="1">
      <c r="D52" s="26"/>
      <c r="E52" s="27"/>
      <c r="F52" s="24"/>
      <c r="G52" s="24"/>
      <c r="H52" s="24"/>
      <c r="I52" s="24"/>
      <c r="J52" s="24"/>
      <c r="K52" s="24"/>
      <c r="L52" s="24"/>
      <c r="M52" s="24"/>
      <c r="N52" s="24"/>
      <c r="O52" s="25"/>
      <c r="S52" s="26"/>
      <c r="T52" s="24"/>
      <c r="U52" s="1215"/>
      <c r="V52" s="1183"/>
      <c r="W52" s="1217"/>
      <c r="X52" s="1218"/>
      <c r="Y52" s="1218"/>
      <c r="Z52" s="1218"/>
      <c r="AA52" s="1218"/>
      <c r="AB52" s="1219"/>
      <c r="AC52" s="1222"/>
      <c r="AD52" s="1223"/>
      <c r="AV52" s="26"/>
      <c r="AW52" s="24"/>
      <c r="AX52" s="1153" t="s">
        <v>170</v>
      </c>
      <c r="AY52" s="1154"/>
      <c r="AZ52" s="1154"/>
      <c r="BA52" s="1155"/>
      <c r="BB52" s="53"/>
      <c r="BC52" s="53"/>
      <c r="BD52" s="53"/>
      <c r="BE52" s="53"/>
      <c r="BF52" s="53"/>
      <c r="BG52" s="158"/>
    </row>
    <row r="53" spans="3:59" ht="13.15" customHeight="1">
      <c r="D53" s="26"/>
      <c r="E53" s="27"/>
      <c r="F53" s="24"/>
      <c r="G53" s="24"/>
      <c r="H53" s="24"/>
      <c r="I53" s="24"/>
      <c r="J53" s="24"/>
      <c r="K53" s="24"/>
      <c r="L53" s="24"/>
      <c r="M53" s="24"/>
      <c r="N53" s="24"/>
      <c r="O53" s="25"/>
      <c r="S53" s="26"/>
      <c r="T53" s="24"/>
      <c r="U53" s="73"/>
      <c r="V53" s="41"/>
      <c r="W53" s="41"/>
      <c r="X53" s="41"/>
      <c r="Y53" s="194"/>
      <c r="Z53" s="194"/>
      <c r="AA53" s="194"/>
      <c r="AB53" s="194"/>
      <c r="AC53" s="194"/>
      <c r="AD53" s="195"/>
      <c r="AV53" s="26"/>
      <c r="AW53" s="24"/>
      <c r="AX53" s="1119" t="s">
        <v>250</v>
      </c>
      <c r="AY53" s="1120"/>
      <c r="AZ53" s="1125" t="s">
        <v>92</v>
      </c>
      <c r="BA53" s="1120"/>
      <c r="BB53" s="1120"/>
      <c r="BC53" s="1120"/>
      <c r="BD53" s="1120"/>
      <c r="BE53" s="1126"/>
      <c r="BF53" s="1125" t="s">
        <v>173</v>
      </c>
      <c r="BG53" s="1127"/>
    </row>
    <row r="54" spans="3:59" ht="13.15" customHeight="1">
      <c r="D54" s="26"/>
      <c r="E54" s="27"/>
      <c r="F54" s="24"/>
      <c r="G54" s="24"/>
      <c r="H54" s="24"/>
      <c r="I54" s="24"/>
      <c r="J54" s="24"/>
      <c r="K54" s="24"/>
      <c r="L54" s="24"/>
      <c r="M54" s="24"/>
      <c r="N54" s="24"/>
      <c r="O54" s="25"/>
      <c r="S54" s="26"/>
      <c r="T54" s="24"/>
      <c r="U54" s="1153" t="s">
        <v>171</v>
      </c>
      <c r="V54" s="1154"/>
      <c r="W54" s="1154"/>
      <c r="X54" s="1155"/>
      <c r="AD54" s="42"/>
      <c r="AV54" s="26"/>
      <c r="AW54" s="24"/>
      <c r="AX54" s="1119"/>
      <c r="AY54" s="1120"/>
      <c r="AZ54" s="1121"/>
      <c r="BA54" s="1122"/>
      <c r="BB54" s="1122"/>
      <c r="BC54" s="1122"/>
      <c r="BD54" s="1122"/>
      <c r="BE54" s="1123"/>
      <c r="BF54" s="1121"/>
      <c r="BG54" s="1124"/>
    </row>
    <row r="55" spans="3:59" ht="13.15" customHeight="1">
      <c r="D55" s="26"/>
      <c r="E55" s="27"/>
      <c r="F55" s="24"/>
      <c r="G55" s="24"/>
      <c r="H55" s="24"/>
      <c r="I55" s="24"/>
      <c r="J55" s="24"/>
      <c r="K55" s="24"/>
      <c r="L55" s="24"/>
      <c r="M55" s="24"/>
      <c r="N55" s="24"/>
      <c r="O55" s="25"/>
      <c r="S55" s="26"/>
      <c r="T55" s="24"/>
      <c r="U55" s="1216" t="s">
        <v>250</v>
      </c>
      <c r="V55" s="1213"/>
      <c r="W55" s="1212" t="s">
        <v>92</v>
      </c>
      <c r="X55" s="1213"/>
      <c r="Y55" s="1213"/>
      <c r="Z55" s="1213"/>
      <c r="AA55" s="1213"/>
      <c r="AB55" s="1214"/>
      <c r="AC55" s="1212" t="s">
        <v>174</v>
      </c>
      <c r="AD55" s="1220"/>
      <c r="AV55" s="26"/>
      <c r="AW55" s="24"/>
      <c r="AX55" s="1119"/>
      <c r="AY55" s="1120"/>
      <c r="AZ55" s="1121"/>
      <c r="BA55" s="1122"/>
      <c r="BB55" s="1122"/>
      <c r="BC55" s="1122"/>
      <c r="BD55" s="1122"/>
      <c r="BE55" s="1123"/>
      <c r="BF55" s="1121"/>
      <c r="BG55" s="1124"/>
    </row>
    <row r="56" spans="3:59" ht="13.15" customHeight="1">
      <c r="D56" s="26"/>
      <c r="E56" s="27"/>
      <c r="F56" s="24"/>
      <c r="G56" s="24"/>
      <c r="H56" s="24"/>
      <c r="I56" s="24"/>
      <c r="J56" s="24"/>
      <c r="K56" s="24"/>
      <c r="L56" s="24"/>
      <c r="M56" s="24"/>
      <c r="N56" s="24"/>
      <c r="O56" s="25"/>
      <c r="S56" s="26"/>
      <c r="T56" s="24"/>
      <c r="U56" s="1119"/>
      <c r="V56" s="1120"/>
      <c r="W56" s="1209" t="s">
        <v>247</v>
      </c>
      <c r="X56" s="1210"/>
      <c r="Y56" s="1210"/>
      <c r="Z56" s="1210"/>
      <c r="AA56" s="1210"/>
      <c r="AB56" s="1211"/>
      <c r="AC56" s="1221">
        <v>45931</v>
      </c>
      <c r="AD56" s="1124"/>
      <c r="AV56" s="26"/>
      <c r="AW56" s="24"/>
      <c r="AX56" s="1119"/>
      <c r="AY56" s="1120"/>
      <c r="AZ56" s="1121"/>
      <c r="BA56" s="1122"/>
      <c r="BB56" s="1122"/>
      <c r="BC56" s="1122"/>
      <c r="BD56" s="1122"/>
      <c r="BE56" s="1123"/>
      <c r="BF56" s="1121"/>
      <c r="BG56" s="1124"/>
    </row>
    <row r="57" spans="3:59" ht="13.15" customHeight="1">
      <c r="D57" s="26"/>
      <c r="E57" s="27"/>
      <c r="F57" s="24"/>
      <c r="G57" s="24"/>
      <c r="H57" s="24"/>
      <c r="I57" s="24"/>
      <c r="J57" s="24"/>
      <c r="K57" s="24"/>
      <c r="L57" s="24"/>
      <c r="M57" s="24"/>
      <c r="N57" s="24"/>
      <c r="O57" s="25"/>
      <c r="S57" s="26"/>
      <c r="T57" s="24"/>
      <c r="U57" s="1119"/>
      <c r="V57" s="1120"/>
      <c r="W57" s="1209" t="s">
        <v>248</v>
      </c>
      <c r="X57" s="1210"/>
      <c r="Y57" s="1210"/>
      <c r="Z57" s="1210"/>
      <c r="AA57" s="1210"/>
      <c r="AB57" s="1211"/>
      <c r="AC57" s="1221">
        <v>45931</v>
      </c>
      <c r="AD57" s="1124"/>
      <c r="AV57" s="26"/>
      <c r="AW57" s="24"/>
      <c r="AX57" s="1119"/>
      <c r="AY57" s="1120"/>
      <c r="AZ57" s="1121"/>
      <c r="BA57" s="1122"/>
      <c r="BB57" s="1122"/>
      <c r="BC57" s="1122"/>
      <c r="BD57" s="1122"/>
      <c r="BE57" s="1123"/>
      <c r="BF57" s="1121"/>
      <c r="BG57" s="1124"/>
    </row>
    <row r="58" spans="3:59" ht="13.15" customHeight="1">
      <c r="D58" s="33"/>
      <c r="E58" s="34"/>
      <c r="F58" s="35"/>
      <c r="G58" s="35"/>
      <c r="H58" s="35"/>
      <c r="I58" s="35"/>
      <c r="J58" s="35"/>
      <c r="K58" s="35"/>
      <c r="L58" s="35"/>
      <c r="M58" s="35"/>
      <c r="N58" s="35"/>
      <c r="O58" s="36"/>
      <c r="S58" s="33"/>
      <c r="T58" s="35"/>
      <c r="U58" s="1151"/>
      <c r="V58" s="1152"/>
      <c r="W58" s="1224"/>
      <c r="X58" s="1225"/>
      <c r="Y58" s="1225"/>
      <c r="Z58" s="1225"/>
      <c r="AA58" s="1225"/>
      <c r="AB58" s="1226"/>
      <c r="AC58" s="1188"/>
      <c r="AD58" s="1191"/>
      <c r="AV58" s="26"/>
      <c r="AW58" s="24"/>
      <c r="AX58" s="1153" t="s">
        <v>171</v>
      </c>
      <c r="AY58" s="1154"/>
      <c r="AZ58" s="1154"/>
      <c r="BA58" s="1155"/>
      <c r="BB58" s="53"/>
      <c r="BC58" s="53"/>
      <c r="BD58" s="53"/>
      <c r="BE58" s="53"/>
      <c r="BF58" s="53"/>
      <c r="BG58" s="158"/>
    </row>
    <row r="59" spans="3:59" ht="13.15" customHeight="1">
      <c r="AV59" s="26"/>
      <c r="AW59" s="24"/>
      <c r="AX59" s="1119" t="s">
        <v>250</v>
      </c>
      <c r="AY59" s="1120"/>
      <c r="AZ59" s="1125" t="s">
        <v>92</v>
      </c>
      <c r="BA59" s="1120"/>
      <c r="BB59" s="1120"/>
      <c r="BC59" s="1120"/>
      <c r="BD59" s="1120"/>
      <c r="BE59" s="1126"/>
      <c r="BF59" s="1125" t="s">
        <v>174</v>
      </c>
      <c r="BG59" s="1127"/>
    </row>
    <row r="60" spans="3:59" ht="13.15" customHeight="1">
      <c r="C60" s="1085" t="s">
        <v>35</v>
      </c>
      <c r="D60" s="1085"/>
      <c r="E60" s="1085"/>
      <c r="F60" s="1085"/>
      <c r="S60" s="1085" t="s">
        <v>35</v>
      </c>
      <c r="T60" s="1085"/>
      <c r="U60" s="1085"/>
      <c r="V60" s="1085"/>
      <c r="AV60" s="26"/>
      <c r="AW60" s="24"/>
      <c r="AX60" s="1119"/>
      <c r="AY60" s="1120"/>
      <c r="AZ60" s="1121"/>
      <c r="BA60" s="1122"/>
      <c r="BB60" s="1122"/>
      <c r="BC60" s="1122"/>
      <c r="BD60" s="1122"/>
      <c r="BE60" s="1123"/>
      <c r="BF60" s="1121"/>
      <c r="BG60" s="1124"/>
    </row>
    <row r="61" spans="3:59" ht="13.15" customHeight="1">
      <c r="D61" s="9" t="s">
        <v>271</v>
      </c>
      <c r="E61" s="9"/>
      <c r="F61" s="9"/>
      <c r="G61" s="9"/>
      <c r="H61" s="9"/>
      <c r="I61" s="9"/>
      <c r="J61" s="9"/>
      <c r="K61" s="9"/>
      <c r="L61" s="9"/>
      <c r="T61" s="9" t="s">
        <v>271</v>
      </c>
      <c r="U61" s="9"/>
      <c r="V61" s="9"/>
      <c r="W61" s="9"/>
      <c r="X61" s="9"/>
      <c r="Y61" s="9"/>
      <c r="Z61" s="9"/>
      <c r="AA61" s="9"/>
      <c r="AB61" s="9"/>
      <c r="AV61" s="26"/>
      <c r="AW61" s="24"/>
      <c r="AX61" s="1119"/>
      <c r="AY61" s="1120"/>
      <c r="AZ61" s="1121"/>
      <c r="BA61" s="1122"/>
      <c r="BB61" s="1122"/>
      <c r="BC61" s="1122"/>
      <c r="BD61" s="1122"/>
      <c r="BE61" s="1123"/>
      <c r="BF61" s="1121"/>
      <c r="BG61" s="1124"/>
    </row>
    <row r="62" spans="3:59" ht="13.15" customHeight="1">
      <c r="D62" s="176" t="s">
        <v>290</v>
      </c>
      <c r="E62" s="9"/>
      <c r="F62" s="9"/>
      <c r="G62" s="9"/>
      <c r="H62" s="9"/>
      <c r="I62" s="9"/>
      <c r="J62" s="9"/>
      <c r="K62" s="9"/>
      <c r="L62" s="9"/>
      <c r="T62" s="176" t="s">
        <v>290</v>
      </c>
      <c r="U62" s="9"/>
      <c r="V62" s="9"/>
      <c r="W62" s="9"/>
      <c r="X62" s="9"/>
      <c r="Y62" s="9"/>
      <c r="Z62" s="9"/>
      <c r="AA62" s="9"/>
      <c r="AB62" s="9"/>
      <c r="AV62" s="26"/>
      <c r="AW62" s="24"/>
      <c r="AX62" s="1119"/>
      <c r="AY62" s="1120"/>
      <c r="AZ62" s="1121"/>
      <c r="BA62" s="1122"/>
      <c r="BB62" s="1122"/>
      <c r="BC62" s="1122"/>
      <c r="BD62" s="1122"/>
      <c r="BE62" s="1123"/>
      <c r="BF62" s="1121"/>
      <c r="BG62" s="1124"/>
    </row>
    <row r="63" spans="3:59" ht="13.15" customHeight="1">
      <c r="D63" s="8" t="s">
        <v>185</v>
      </c>
      <c r="E63" s="9"/>
      <c r="F63" s="9"/>
      <c r="G63" s="9"/>
      <c r="H63" s="9"/>
      <c r="I63" s="9"/>
      <c r="J63" s="9"/>
      <c r="K63" s="9"/>
      <c r="L63" s="9"/>
      <c r="T63" s="8" t="s">
        <v>185</v>
      </c>
      <c r="U63" s="9"/>
      <c r="V63" s="9"/>
      <c r="W63" s="9"/>
      <c r="X63" s="9"/>
      <c r="Y63" s="9"/>
      <c r="Z63" s="9"/>
      <c r="AA63" s="9"/>
      <c r="AB63" s="9"/>
      <c r="AV63" s="33"/>
      <c r="AW63" s="35"/>
      <c r="AX63" s="1151"/>
      <c r="AY63" s="1152"/>
      <c r="AZ63" s="1188"/>
      <c r="BA63" s="1189"/>
      <c r="BB63" s="1189"/>
      <c r="BC63" s="1189"/>
      <c r="BD63" s="1189"/>
      <c r="BE63" s="1190"/>
      <c r="BF63" s="1188"/>
      <c r="BG63" s="1191"/>
    </row>
    <row r="64" spans="3:59" ht="13.15" customHeight="1">
      <c r="D64" s="8" t="s">
        <v>270</v>
      </c>
      <c r="T64" s="8" t="s">
        <v>270</v>
      </c>
    </row>
    <row r="65" spans="7:59" ht="13.15" customHeight="1">
      <c r="G65" s="21"/>
      <c r="H65" s="21"/>
      <c r="I65" s="21"/>
      <c r="J65" s="21"/>
      <c r="K65" s="21"/>
      <c r="L65" s="21"/>
      <c r="M65" s="21"/>
      <c r="N65" s="21"/>
      <c r="O65" s="21"/>
      <c r="W65" s="21"/>
      <c r="X65" s="21"/>
      <c r="Y65" s="21"/>
      <c r="Z65" s="21"/>
      <c r="AA65" s="21"/>
      <c r="AB65" s="21"/>
      <c r="AC65" s="21"/>
      <c r="AD65" s="21"/>
      <c r="AE65" s="21"/>
      <c r="AV65" s="8" t="s">
        <v>135</v>
      </c>
    </row>
    <row r="66" spans="7:59" ht="13.15" customHeight="1">
      <c r="G66" s="21"/>
      <c r="H66" s="21"/>
      <c r="I66" s="21"/>
      <c r="J66" s="21"/>
      <c r="K66" s="21"/>
      <c r="L66" s="21"/>
      <c r="M66" s="21"/>
      <c r="N66" s="21"/>
      <c r="O66" s="21"/>
      <c r="AV66" s="1162" t="s">
        <v>38</v>
      </c>
      <c r="AW66" s="1175"/>
      <c r="AX66" s="1176" t="s">
        <v>39</v>
      </c>
      <c r="AY66" s="1165"/>
      <c r="AZ66" s="1165"/>
      <c r="BA66" s="1165"/>
      <c r="BB66" s="1165"/>
      <c r="BC66" s="1165"/>
      <c r="BD66" s="1165"/>
      <c r="BE66" s="1165"/>
      <c r="BF66" s="1165"/>
      <c r="BG66" s="1166"/>
    </row>
    <row r="67" spans="7:59" ht="13.15" customHeight="1">
      <c r="H67" s="21"/>
      <c r="I67" s="55"/>
      <c r="O67" s="21"/>
      <c r="T67" s="86" t="s">
        <v>228</v>
      </c>
      <c r="U67" s="17"/>
      <c r="AA67" s="86" t="s">
        <v>145</v>
      </c>
      <c r="AV67" s="1198" t="s">
        <v>85</v>
      </c>
      <c r="AW67" s="1199"/>
      <c r="AX67" s="1202" t="s">
        <v>178</v>
      </c>
      <c r="AY67" s="1139"/>
      <c r="AZ67" s="1139"/>
      <c r="BA67" s="1139"/>
      <c r="BB67" s="1139"/>
      <c r="BC67" s="1139"/>
      <c r="BD67" s="1139"/>
      <c r="BE67" s="1139"/>
      <c r="BF67" s="1139"/>
      <c r="BG67" s="1140"/>
    </row>
    <row r="68" spans="7:59" ht="13.15" customHeight="1">
      <c r="O68" s="21"/>
      <c r="T68" s="86" t="s">
        <v>86</v>
      </c>
      <c r="AA68" s="86"/>
      <c r="AV68" s="1200"/>
      <c r="AW68" s="1201"/>
      <c r="AX68" s="1203"/>
      <c r="AY68" s="1141"/>
      <c r="AZ68" s="1141"/>
      <c r="BA68" s="1141"/>
      <c r="BB68" s="1141"/>
      <c r="BC68" s="1141"/>
      <c r="BD68" s="1141"/>
      <c r="BE68" s="1141"/>
      <c r="BF68" s="1141"/>
      <c r="BG68" s="1142"/>
    </row>
    <row r="69" spans="7:59" ht="13.15" customHeight="1">
      <c r="T69" s="87"/>
      <c r="Z69" s="174"/>
      <c r="AA69" s="86" t="s">
        <v>146</v>
      </c>
      <c r="AV69" s="1200"/>
      <c r="AW69" s="1201"/>
      <c r="AX69" s="1203"/>
      <c r="AY69" s="1141"/>
      <c r="AZ69" s="1141"/>
      <c r="BA69" s="1141"/>
      <c r="BB69" s="1141"/>
      <c r="BC69" s="1141"/>
      <c r="BD69" s="1141"/>
      <c r="BE69" s="1141"/>
      <c r="BF69" s="1141"/>
      <c r="BG69" s="1142"/>
    </row>
    <row r="70" spans="7:59" ht="13.15" customHeight="1">
      <c r="T70" s="63"/>
      <c r="Z70" s="174"/>
      <c r="AA70" s="86" t="s">
        <v>252</v>
      </c>
      <c r="AV70" s="1200"/>
      <c r="AW70" s="1201"/>
      <c r="AX70" s="1203"/>
      <c r="AY70" s="1141"/>
      <c r="AZ70" s="1141"/>
      <c r="BA70" s="1141"/>
      <c r="BB70" s="1141"/>
      <c r="BC70" s="1141"/>
      <c r="BD70" s="1141"/>
      <c r="BE70" s="1141"/>
      <c r="BF70" s="1141"/>
      <c r="BG70" s="1142"/>
    </row>
    <row r="71" spans="7:59" ht="13.15" customHeight="1">
      <c r="T71" s="63"/>
      <c r="Z71" s="174"/>
      <c r="AA71" s="86" t="s">
        <v>253</v>
      </c>
      <c r="AV71" s="26"/>
      <c r="AW71" s="24"/>
      <c r="AX71" s="1203"/>
      <c r="AY71" s="1141"/>
      <c r="AZ71" s="1141"/>
      <c r="BA71" s="1141"/>
      <c r="BB71" s="1141"/>
      <c r="BC71" s="1141"/>
      <c r="BD71" s="1141"/>
      <c r="BE71" s="1141"/>
      <c r="BF71" s="1141"/>
      <c r="BG71" s="1142"/>
    </row>
    <row r="72" spans="7:59" ht="13.15" customHeight="1">
      <c r="T72" s="63"/>
      <c r="Z72" s="174"/>
      <c r="AV72" s="26"/>
      <c r="AW72" s="24"/>
      <c r="AX72" s="1203"/>
      <c r="AY72" s="1141"/>
      <c r="AZ72" s="1141"/>
      <c r="BA72" s="1141"/>
      <c r="BB72" s="1141"/>
      <c r="BC72" s="1141"/>
      <c r="BD72" s="1141"/>
      <c r="BE72" s="1141"/>
      <c r="BF72" s="1141"/>
      <c r="BG72" s="1142"/>
    </row>
    <row r="73" spans="7:59" ht="13.15" customHeight="1">
      <c r="T73" s="63"/>
      <c r="AA73" s="86"/>
      <c r="AV73" s="26"/>
      <c r="AW73" s="24"/>
      <c r="AX73" s="1203"/>
      <c r="AY73" s="1141"/>
      <c r="AZ73" s="1141"/>
      <c r="BA73" s="1141"/>
      <c r="BB73" s="1141"/>
      <c r="BC73" s="1141"/>
      <c r="BD73" s="1141"/>
      <c r="BE73" s="1141"/>
      <c r="BF73" s="1141"/>
      <c r="BG73" s="1142"/>
    </row>
    <row r="74" spans="7:59" ht="13.15" customHeight="1">
      <c r="AV74" s="26"/>
      <c r="AW74" s="24"/>
      <c r="AX74" s="1203"/>
      <c r="AY74" s="1141"/>
      <c r="AZ74" s="1141"/>
      <c r="BA74" s="1141"/>
      <c r="BB74" s="1141"/>
      <c r="BC74" s="1141"/>
      <c r="BD74" s="1141"/>
      <c r="BE74" s="1141"/>
      <c r="BF74" s="1141"/>
      <c r="BG74" s="1142"/>
    </row>
    <row r="75" spans="7:59" ht="13.15" customHeight="1">
      <c r="AA75" s="199"/>
      <c r="AV75" s="26"/>
      <c r="AW75" s="24"/>
      <c r="AX75" s="1153" t="s">
        <v>179</v>
      </c>
      <c r="AY75" s="1154"/>
      <c r="AZ75" s="1154"/>
      <c r="BA75" s="1155"/>
      <c r="BB75" s="53"/>
      <c r="BC75" s="53"/>
      <c r="BD75" s="53"/>
      <c r="BE75" s="53"/>
      <c r="BF75" s="53"/>
      <c r="BG75" s="158"/>
    </row>
    <row r="76" spans="7:59" ht="13.15" customHeight="1">
      <c r="AV76" s="26"/>
      <c r="AW76" s="24"/>
      <c r="AX76" s="54" t="s">
        <v>181</v>
      </c>
      <c r="BA76" s="1204" t="s">
        <v>93</v>
      </c>
      <c r="BB76" s="1204"/>
      <c r="BC76" s="1204"/>
      <c r="BD76" s="56" t="s">
        <v>36</v>
      </c>
      <c r="BE76" s="1204" t="s">
        <v>93</v>
      </c>
      <c r="BF76" s="1204"/>
      <c r="BG76" s="1205"/>
    </row>
    <row r="77" spans="7:59" ht="13.15" customHeight="1">
      <c r="AV77" s="26"/>
      <c r="AW77" s="24"/>
      <c r="AX77" s="54" t="s">
        <v>94</v>
      </c>
      <c r="BA77" s="57"/>
      <c r="BB77" s="57"/>
      <c r="BC77" s="172" t="s">
        <v>91</v>
      </c>
      <c r="BD77" s="57"/>
      <c r="BE77" s="57"/>
      <c r="BF77" s="57"/>
      <c r="BG77" s="173"/>
    </row>
    <row r="78" spans="7:59" ht="13.15" customHeight="1">
      <c r="AV78" s="26"/>
      <c r="AW78" s="24"/>
      <c r="AX78" s="1119" t="s">
        <v>250</v>
      </c>
      <c r="AY78" s="1120"/>
      <c r="AZ78" s="1125" t="s">
        <v>92</v>
      </c>
      <c r="BA78" s="1120"/>
      <c r="BB78" s="1120"/>
      <c r="BC78" s="1120"/>
      <c r="BD78" s="1120"/>
      <c r="BE78" s="1126"/>
      <c r="BF78" s="1125" t="s">
        <v>180</v>
      </c>
      <c r="BG78" s="1127"/>
    </row>
    <row r="79" spans="7:59" ht="13.15" customHeight="1">
      <c r="AV79" s="26"/>
      <c r="AW79" s="24"/>
      <c r="AX79" s="1119"/>
      <c r="AY79" s="1120"/>
      <c r="AZ79" s="1121"/>
      <c r="BA79" s="1122"/>
      <c r="BB79" s="1122"/>
      <c r="BC79" s="1122"/>
      <c r="BD79" s="1122"/>
      <c r="BE79" s="1123"/>
      <c r="BF79" s="1121"/>
      <c r="BG79" s="1124"/>
    </row>
    <row r="80" spans="7:59" ht="13.15" customHeight="1">
      <c r="AV80" s="26"/>
      <c r="AW80" s="24"/>
      <c r="AX80" s="1119"/>
      <c r="AY80" s="1120"/>
      <c r="AZ80" s="1121"/>
      <c r="BA80" s="1122"/>
      <c r="BB80" s="1122"/>
      <c r="BC80" s="1122"/>
      <c r="BD80" s="1122"/>
      <c r="BE80" s="1123"/>
      <c r="BF80" s="1121"/>
      <c r="BG80" s="1124"/>
    </row>
    <row r="81" spans="20:59" ht="13.15" customHeight="1">
      <c r="T81" s="169"/>
      <c r="AV81" s="26"/>
      <c r="AW81" s="24"/>
      <c r="AX81" s="1119"/>
      <c r="AY81" s="1120"/>
      <c r="AZ81" s="1121"/>
      <c r="BA81" s="1122"/>
      <c r="BB81" s="1122"/>
      <c r="BC81" s="1122"/>
      <c r="BD81" s="1122"/>
      <c r="BE81" s="1123"/>
      <c r="BF81" s="1121"/>
      <c r="BG81" s="1124"/>
    </row>
    <row r="82" spans="20:59" ht="13.15" customHeight="1">
      <c r="T82" s="168"/>
      <c r="AV82" s="33"/>
      <c r="AW82" s="35"/>
      <c r="AX82" s="1151"/>
      <c r="AY82" s="1152"/>
      <c r="AZ82" s="1188"/>
      <c r="BA82" s="1189"/>
      <c r="BB82" s="1189"/>
      <c r="BC82" s="1189"/>
      <c r="BD82" s="1189"/>
      <c r="BE82" s="1190"/>
      <c r="BF82" s="1188"/>
      <c r="BG82" s="1191"/>
    </row>
    <row r="83" spans="20:59" ht="13.15" customHeight="1">
      <c r="T83" s="168"/>
    </row>
    <row r="86" spans="20:59" ht="13.15" customHeight="1">
      <c r="AV86" s="31"/>
      <c r="AW86" s="31"/>
      <c r="AX86" s="53"/>
      <c r="AY86" s="53"/>
      <c r="AZ86" s="53"/>
      <c r="BA86" s="53"/>
      <c r="BB86" s="53"/>
      <c r="BC86" s="53"/>
      <c r="BD86" s="53"/>
      <c r="BE86" s="53"/>
      <c r="BF86" s="53"/>
      <c r="BG86" s="53"/>
    </row>
    <row r="87" spans="20:59" ht="13.15" customHeight="1">
      <c r="AV87" s="31"/>
      <c r="AW87" s="31"/>
      <c r="AX87" s="53"/>
      <c r="AY87" s="53"/>
      <c r="AZ87" s="53"/>
      <c r="BA87" s="53"/>
      <c r="BB87" s="53"/>
      <c r="BC87" s="53"/>
      <c r="BD87" s="53"/>
      <c r="BE87" s="53"/>
      <c r="BF87" s="53"/>
      <c r="BG87" s="53"/>
    </row>
    <row r="88" spans="20:59" ht="13.15" customHeight="1">
      <c r="AV88" s="31"/>
      <c r="AW88" s="31"/>
      <c r="AX88" s="53"/>
      <c r="AY88" s="53"/>
      <c r="AZ88" s="53"/>
      <c r="BA88" s="53"/>
      <c r="BB88" s="53"/>
      <c r="BC88" s="53"/>
      <c r="BD88" s="53"/>
      <c r="BE88" s="53"/>
      <c r="BF88" s="53"/>
      <c r="BG88" s="53"/>
    </row>
    <row r="89" spans="20:59" ht="13.15" customHeight="1">
      <c r="AV89" s="31"/>
      <c r="AW89" s="31"/>
      <c r="AX89" s="53"/>
      <c r="AY89" s="53"/>
      <c r="AZ89" s="53"/>
      <c r="BA89" s="53"/>
      <c r="BB89" s="53"/>
      <c r="BC89" s="53"/>
      <c r="BD89" s="53"/>
      <c r="BE89" s="53"/>
      <c r="BF89" s="53"/>
      <c r="BG89" s="53"/>
    </row>
    <row r="99" spans="33:60" ht="13.15" customHeight="1">
      <c r="AG99" s="53"/>
      <c r="AH99" s="53"/>
      <c r="AI99" s="53"/>
      <c r="AJ99" s="53"/>
      <c r="AK99" s="53"/>
      <c r="AL99" s="53"/>
      <c r="AM99" s="53"/>
      <c r="AN99" s="53"/>
      <c r="AO99" s="53"/>
      <c r="AP99" s="53"/>
      <c r="AQ99" s="53"/>
      <c r="AR99" s="53"/>
      <c r="AS99" s="53"/>
      <c r="AT99" s="53"/>
      <c r="AU99" s="53"/>
      <c r="BH99" s="53"/>
    </row>
    <row r="100" spans="33:60" ht="13.15" customHeight="1">
      <c r="AG100" s="53"/>
      <c r="AH100" s="53"/>
      <c r="AI100" s="53"/>
      <c r="AJ100" s="53"/>
      <c r="AK100" s="53"/>
      <c r="AL100" s="53"/>
      <c r="AM100" s="53"/>
      <c r="AN100" s="53"/>
      <c r="AO100" s="53"/>
      <c r="AP100" s="53"/>
      <c r="AQ100" s="53"/>
      <c r="AR100" s="53"/>
      <c r="AS100" s="53"/>
      <c r="AT100" s="53"/>
      <c r="AU100" s="53"/>
      <c r="BH100" s="53"/>
    </row>
    <row r="101" spans="33:60" ht="13.15" customHeight="1">
      <c r="AG101" s="53"/>
      <c r="AH101" s="53"/>
      <c r="AI101" s="53"/>
      <c r="AJ101" s="53"/>
      <c r="AK101" s="53"/>
      <c r="AL101" s="53"/>
      <c r="AM101" s="53"/>
      <c r="AN101" s="53"/>
      <c r="AO101" s="53"/>
      <c r="AP101" s="53"/>
      <c r="AQ101" s="53"/>
      <c r="AR101" s="53"/>
      <c r="AS101" s="53"/>
      <c r="AT101" s="53"/>
      <c r="AU101" s="53"/>
      <c r="BH101" s="53"/>
    </row>
    <row r="118" spans="48:59" ht="13.15" customHeight="1">
      <c r="AV118" s="53"/>
      <c r="AW118" s="53"/>
      <c r="AX118" s="53"/>
      <c r="AY118" s="53"/>
      <c r="AZ118" s="53"/>
      <c r="BA118" s="53"/>
      <c r="BB118" s="53"/>
      <c r="BC118" s="53"/>
      <c r="BD118" s="53"/>
      <c r="BE118" s="53"/>
      <c r="BF118" s="53"/>
      <c r="BG118" s="53"/>
    </row>
    <row r="119" spans="48:59" ht="13.15" customHeight="1">
      <c r="AV119" s="53"/>
      <c r="AW119" s="53"/>
      <c r="AX119" s="53"/>
      <c r="AY119" s="53"/>
      <c r="AZ119" s="53"/>
      <c r="BA119" s="53"/>
      <c r="BB119" s="53"/>
      <c r="BC119" s="53"/>
      <c r="BD119" s="53"/>
      <c r="BE119" s="53"/>
      <c r="BF119" s="53"/>
      <c r="BG119" s="53"/>
    </row>
    <row r="120" spans="48:59" ht="13.15" customHeight="1">
      <c r="AV120" s="53"/>
      <c r="AW120" s="53"/>
      <c r="AX120" s="53"/>
      <c r="AY120" s="53"/>
      <c r="AZ120" s="53"/>
      <c r="BA120" s="53"/>
      <c r="BB120" s="53"/>
      <c r="BC120" s="53"/>
      <c r="BD120" s="53"/>
      <c r="BE120" s="53"/>
      <c r="BF120" s="53"/>
      <c r="BG120" s="53"/>
    </row>
  </sheetData>
  <mergeCells count="232">
    <mergeCell ref="AC56:AD56"/>
    <mergeCell ref="AC57:AD57"/>
    <mergeCell ref="U54:X54"/>
    <mergeCell ref="W56:AB56"/>
    <mergeCell ref="W57:AB57"/>
    <mergeCell ref="W58:AB58"/>
    <mergeCell ref="U56:V56"/>
    <mergeCell ref="U57:V57"/>
    <mergeCell ref="U58:V58"/>
    <mergeCell ref="U51:V51"/>
    <mergeCell ref="U52:V52"/>
    <mergeCell ref="U55:V55"/>
    <mergeCell ref="S43:T46"/>
    <mergeCell ref="U48:X48"/>
    <mergeCell ref="U49:V49"/>
    <mergeCell ref="U50:V50"/>
    <mergeCell ref="W49:AB49"/>
    <mergeCell ref="W50:AB50"/>
    <mergeCell ref="W52:AB52"/>
    <mergeCell ref="U43:AD46"/>
    <mergeCell ref="AC49:AD49"/>
    <mergeCell ref="AC50:AD50"/>
    <mergeCell ref="AC51:AD51"/>
    <mergeCell ref="AC52:AD52"/>
    <mergeCell ref="AC55:AD55"/>
    <mergeCell ref="S60:V60"/>
    <mergeCell ref="Z3:AA3"/>
    <mergeCell ref="AB3:AE3"/>
    <mergeCell ref="S23:U23"/>
    <mergeCell ref="U39:AB39"/>
    <mergeCell ref="T35:AA35"/>
    <mergeCell ref="U38:AB38"/>
    <mergeCell ref="U33:AB33"/>
    <mergeCell ref="U32:AB32"/>
    <mergeCell ref="U37:AB37"/>
    <mergeCell ref="U31:AB31"/>
    <mergeCell ref="R5:W5"/>
    <mergeCell ref="U36:AB36"/>
    <mergeCell ref="T30:AA30"/>
    <mergeCell ref="AA11:AE11"/>
    <mergeCell ref="AA13:AD13"/>
    <mergeCell ref="AA8:AE8"/>
    <mergeCell ref="AA12:AE12"/>
    <mergeCell ref="W51:AB51"/>
    <mergeCell ref="W55:AB55"/>
    <mergeCell ref="T6:V6"/>
    <mergeCell ref="AC58:AD58"/>
    <mergeCell ref="AA7:AB7"/>
    <mergeCell ref="Y14:Z14"/>
    <mergeCell ref="AZ38:BE38"/>
    <mergeCell ref="BF38:BG38"/>
    <mergeCell ref="BF14:BG14"/>
    <mergeCell ref="AZ15:BE15"/>
    <mergeCell ref="BF15:BG15"/>
    <mergeCell ref="AZ16:BE16"/>
    <mergeCell ref="BF16:BG16"/>
    <mergeCell ref="AZ17:BE17"/>
    <mergeCell ref="BF17:BG17"/>
    <mergeCell ref="AZ14:BE14"/>
    <mergeCell ref="AX17:AY17"/>
    <mergeCell ref="AX18:AY18"/>
    <mergeCell ref="AX19:AY19"/>
    <mergeCell ref="AV8:AW8"/>
    <mergeCell ref="AX8:BG8"/>
    <mergeCell ref="BF23:BG23"/>
    <mergeCell ref="AZ24:BE24"/>
    <mergeCell ref="BF24:BG24"/>
    <mergeCell ref="AZ18:BE18"/>
    <mergeCell ref="BF18:BG18"/>
    <mergeCell ref="AX82:AY82"/>
    <mergeCell ref="AZ82:BE82"/>
    <mergeCell ref="BF82:BG82"/>
    <mergeCell ref="AX75:BA75"/>
    <mergeCell ref="BA76:BC76"/>
    <mergeCell ref="BE76:BG76"/>
    <mergeCell ref="AX78:AY78"/>
    <mergeCell ref="AZ78:BE78"/>
    <mergeCell ref="BF78:BG78"/>
    <mergeCell ref="AX79:AY79"/>
    <mergeCell ref="AZ79:BE79"/>
    <mergeCell ref="BF79:BG79"/>
    <mergeCell ref="AZ56:BE56"/>
    <mergeCell ref="BF56:BG56"/>
    <mergeCell ref="AX57:AY57"/>
    <mergeCell ref="AX80:AY80"/>
    <mergeCell ref="AZ80:BE80"/>
    <mergeCell ref="BF80:BG80"/>
    <mergeCell ref="AX81:AY81"/>
    <mergeCell ref="AZ81:BE81"/>
    <mergeCell ref="BF81:BG81"/>
    <mergeCell ref="AZ63:BE63"/>
    <mergeCell ref="BF63:BG63"/>
    <mergeCell ref="AZ57:BE57"/>
    <mergeCell ref="BF57:BG57"/>
    <mergeCell ref="AV66:AW66"/>
    <mergeCell ref="AX66:BG66"/>
    <mergeCell ref="AV67:AW70"/>
    <mergeCell ref="AX67:BG74"/>
    <mergeCell ref="AX58:BA58"/>
    <mergeCell ref="AX59:AY59"/>
    <mergeCell ref="AZ59:BE59"/>
    <mergeCell ref="BF59:BG59"/>
    <mergeCell ref="AX60:AY60"/>
    <mergeCell ref="AZ60:BE60"/>
    <mergeCell ref="BF60:BG60"/>
    <mergeCell ref="AX61:AY61"/>
    <mergeCell ref="AZ61:BE61"/>
    <mergeCell ref="BF61:BG61"/>
    <mergeCell ref="AX62:AY62"/>
    <mergeCell ref="AZ62:BE62"/>
    <mergeCell ref="BF62:BG62"/>
    <mergeCell ref="AX63:AY63"/>
    <mergeCell ref="AX44:AY44"/>
    <mergeCell ref="AZ44:BE44"/>
    <mergeCell ref="BF44:BG44"/>
    <mergeCell ref="AV47:AW47"/>
    <mergeCell ref="AX47:BG47"/>
    <mergeCell ref="AV48:AW51"/>
    <mergeCell ref="AX48:BG50"/>
    <mergeCell ref="AX51:BA51"/>
    <mergeCell ref="AX52:BA52"/>
    <mergeCell ref="C41:F41"/>
    <mergeCell ref="D42:E42"/>
    <mergeCell ref="F42:O42"/>
    <mergeCell ref="D30:K30"/>
    <mergeCell ref="D35:K35"/>
    <mergeCell ref="AH9:AI13"/>
    <mergeCell ref="AJ9:AS11"/>
    <mergeCell ref="Y12:Z12"/>
    <mergeCell ref="Y13:Z13"/>
    <mergeCell ref="Y8:Z9"/>
    <mergeCell ref="S42:T42"/>
    <mergeCell ref="S19:AD20"/>
    <mergeCell ref="U42:AD42"/>
    <mergeCell ref="AA14:AE14"/>
    <mergeCell ref="S41:V41"/>
    <mergeCell ref="AA10:AD10"/>
    <mergeCell ref="AA9:AE9"/>
    <mergeCell ref="Y10:Z11"/>
    <mergeCell ref="S8:U9"/>
    <mergeCell ref="C60:F60"/>
    <mergeCell ref="E31:L31"/>
    <mergeCell ref="E36:L36"/>
    <mergeCell ref="E32:L32"/>
    <mergeCell ref="E38:L38"/>
    <mergeCell ref="E39:L39"/>
    <mergeCell ref="E33:L33"/>
    <mergeCell ref="E37:L37"/>
    <mergeCell ref="AX20:AY20"/>
    <mergeCell ref="AX21:AY21"/>
    <mergeCell ref="AX22:AY22"/>
    <mergeCell ref="AX23:AY23"/>
    <mergeCell ref="AX24:AY24"/>
    <mergeCell ref="AV28:AW28"/>
    <mergeCell ref="AX28:BG28"/>
    <mergeCell ref="AV29:AW32"/>
    <mergeCell ref="AX29:BG31"/>
    <mergeCell ref="AZ32:BB32"/>
    <mergeCell ref="BC32:BF32"/>
    <mergeCell ref="AX34:BA34"/>
    <mergeCell ref="AX36:AY36"/>
    <mergeCell ref="AZ36:BE36"/>
    <mergeCell ref="BF36:BG36"/>
    <mergeCell ref="AZ23:BE23"/>
    <mergeCell ref="B6:G6"/>
    <mergeCell ref="D7:F7"/>
    <mergeCell ref="C23:E23"/>
    <mergeCell ref="L15:P15"/>
    <mergeCell ref="J11:K12"/>
    <mergeCell ref="J15:K15"/>
    <mergeCell ref="J14:K14"/>
    <mergeCell ref="L11:O11"/>
    <mergeCell ref="L8:M8"/>
    <mergeCell ref="L14:O14"/>
    <mergeCell ref="C19:N20"/>
    <mergeCell ref="K3:L3"/>
    <mergeCell ref="M3:P3"/>
    <mergeCell ref="L10:P10"/>
    <mergeCell ref="L13:P13"/>
    <mergeCell ref="J9:K10"/>
    <mergeCell ref="L9:P9"/>
    <mergeCell ref="L12:P12"/>
    <mergeCell ref="J13:K13"/>
    <mergeCell ref="AX56:AY56"/>
    <mergeCell ref="AH28:AI32"/>
    <mergeCell ref="AJ28:AS30"/>
    <mergeCell ref="AV9:AW12"/>
    <mergeCell ref="AX9:BG11"/>
    <mergeCell ref="AX12:BA12"/>
    <mergeCell ref="AX13:BA13"/>
    <mergeCell ref="AX14:AY14"/>
    <mergeCell ref="AG2:AK3"/>
    <mergeCell ref="AH8:AI8"/>
    <mergeCell ref="AJ8:AS8"/>
    <mergeCell ref="AX39:AY39"/>
    <mergeCell ref="AZ39:BE39"/>
    <mergeCell ref="BF39:BG39"/>
    <mergeCell ref="AX15:AY15"/>
    <mergeCell ref="AX16:AY16"/>
    <mergeCell ref="AX53:AY53"/>
    <mergeCell ref="AZ53:BE53"/>
    <mergeCell ref="BF53:BG53"/>
    <mergeCell ref="AX54:AY54"/>
    <mergeCell ref="AZ54:BE54"/>
    <mergeCell ref="BF54:BG54"/>
    <mergeCell ref="AX55:AY55"/>
    <mergeCell ref="AZ55:BE55"/>
    <mergeCell ref="BF55:BG55"/>
    <mergeCell ref="AX43:AY43"/>
    <mergeCell ref="AZ43:BE43"/>
    <mergeCell ref="BF43:BG43"/>
    <mergeCell ref="AZ19:BE19"/>
    <mergeCell ref="BF19:BG19"/>
    <mergeCell ref="AZ20:BE20"/>
    <mergeCell ref="BF20:BG20"/>
    <mergeCell ref="AZ21:BE21"/>
    <mergeCell ref="BF21:BG21"/>
    <mergeCell ref="AZ22:BE22"/>
    <mergeCell ref="BF22:BG22"/>
    <mergeCell ref="AX40:AY40"/>
    <mergeCell ref="AZ40:BE40"/>
    <mergeCell ref="BF40:BG40"/>
    <mergeCell ref="AX41:AY41"/>
    <mergeCell ref="AZ41:BE41"/>
    <mergeCell ref="BF41:BG41"/>
    <mergeCell ref="AX42:AY42"/>
    <mergeCell ref="AZ42:BE42"/>
    <mergeCell ref="BF42:BG42"/>
    <mergeCell ref="AX37:AY37"/>
    <mergeCell ref="AZ37:BE37"/>
    <mergeCell ref="BF37:BG37"/>
    <mergeCell ref="AX38:AY38"/>
  </mergeCells>
  <phoneticPr fontId="1"/>
  <dataValidations count="4">
    <dataValidation type="list" allowBlank="1" showInputMessage="1" showErrorMessage="1" sqref="U39:AB39" xr:uid="{F678F669-A7AA-4133-B9E5-2B407D5CB30A}">
      <formula1>$Z$66:$Z$75</formula1>
    </dataValidation>
    <dataValidation type="list" allowBlank="1" showInputMessage="1" showErrorMessage="1" sqref="D30:K30 T35:AA35 T30:AA30 D35:K35" xr:uid="{E5485CFF-0E34-45B9-B28C-1FAA0FCBD309}">
      <formula1>$T$66:$T$69</formula1>
    </dataValidation>
    <dataValidation type="list" allowBlank="1" showInputMessage="1" showErrorMessage="1" sqref="E36:L39 E31:L33" xr:uid="{0C5560A4-23E8-4A24-A840-33B45082A3D3}">
      <formula1>$AA$66:$AA$75</formula1>
    </dataValidation>
    <dataValidation type="list" allowBlank="1" showInputMessage="1" showErrorMessage="1" sqref="U31:AB33 U36:AB38" xr:uid="{CFB584E0-7E05-4FCD-801D-102DEE77C8CE}">
      <formula1>$AA$66:$AA$71</formula1>
    </dataValidation>
  </dataValidations>
  <printOptions horizontalCentered="1"/>
  <pageMargins left="0.70866141732283472" right="0.59055118110236227" top="0.59055118110236227" bottom="0.47244094488188981" header="0.31496062992125984" footer="0.31496062992125984"/>
  <pageSetup paperSize="9" orientation="portrait" r:id="rId1"/>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W55"/>
  <sheetViews>
    <sheetView showZeros="0" view="pageBreakPreview" topLeftCell="A7" zoomScaleNormal="90" zoomScaleSheetLayoutView="100" workbookViewId="0">
      <selection activeCell="D44" sqref="D44"/>
    </sheetView>
  </sheetViews>
  <sheetFormatPr defaultColWidth="9" defaultRowHeight="14.25" customHeight="1"/>
  <cols>
    <col min="1" max="1" width="2.75" style="8" customWidth="1"/>
    <col min="2" max="15" width="5.875" style="8"/>
    <col min="16" max="32" width="5.875" style="8" customWidth="1"/>
    <col min="33" max="33" width="6" style="8" customWidth="1"/>
    <col min="34" max="34" width="2.5" style="8" customWidth="1"/>
    <col min="35" max="48" width="5.875" style="8" customWidth="1"/>
    <col min="49" max="16384" width="9" style="8"/>
  </cols>
  <sheetData>
    <row r="1" spans="2:49" ht="14.25" customHeight="1">
      <c r="B1" s="62"/>
      <c r="C1" s="62"/>
      <c r="D1" s="62"/>
      <c r="E1" s="62"/>
      <c r="F1" s="62"/>
      <c r="G1" s="62"/>
      <c r="H1" s="62"/>
      <c r="I1" s="62"/>
      <c r="J1" s="62"/>
      <c r="K1" s="62"/>
      <c r="L1" s="62"/>
      <c r="M1" s="62"/>
      <c r="N1" s="62"/>
      <c r="O1" s="62"/>
      <c r="P1" s="62"/>
      <c r="Q1" s="62"/>
      <c r="R1" s="1248"/>
      <c r="S1" s="1248"/>
      <c r="T1" s="1248"/>
      <c r="U1" s="1248"/>
      <c r="V1" s="1248"/>
      <c r="W1" s="1248"/>
      <c r="X1" s="1248"/>
      <c r="Y1" s="1248"/>
      <c r="Z1" s="1248"/>
      <c r="AA1" s="1248"/>
      <c r="AB1" s="1248"/>
      <c r="AC1" s="1248"/>
      <c r="AD1" s="1248"/>
      <c r="AE1" s="1248"/>
      <c r="AF1" s="1248"/>
      <c r="AG1" s="1248"/>
      <c r="AH1" s="1248"/>
      <c r="AI1" s="1248"/>
      <c r="AJ1" s="1248"/>
      <c r="AK1" s="1248"/>
      <c r="AL1" s="1248"/>
      <c r="AM1" s="1248"/>
      <c r="AN1" s="1248"/>
      <c r="AO1" s="1248"/>
      <c r="AP1" s="1248"/>
      <c r="AQ1" s="1248"/>
      <c r="AR1" s="1248"/>
      <c r="AS1" s="1248"/>
      <c r="AT1" s="1248"/>
      <c r="AU1" s="1248"/>
      <c r="AV1" s="1248"/>
    </row>
    <row r="2" spans="2:49" ht="14.25" customHeight="1">
      <c r="B2" s="8" t="s">
        <v>298</v>
      </c>
      <c r="R2" s="8" t="s">
        <v>291</v>
      </c>
    </row>
    <row r="3" spans="2:49" ht="14.25" customHeight="1">
      <c r="L3" s="1111" t="s">
        <v>0</v>
      </c>
      <c r="M3" s="1111"/>
      <c r="N3" s="1128"/>
      <c r="O3" s="1129"/>
      <c r="P3" s="1129"/>
      <c r="Q3" s="1130"/>
      <c r="R3" s="10"/>
      <c r="S3" s="1110" t="s">
        <v>150</v>
      </c>
      <c r="T3" s="1110"/>
      <c r="U3" s="1110"/>
      <c r="V3" s="192"/>
      <c r="AB3" s="1252" t="s">
        <v>0</v>
      </c>
      <c r="AC3" s="1253"/>
      <c r="AD3" s="1128">
        <v>45778</v>
      </c>
      <c r="AE3" s="1129"/>
      <c r="AF3" s="1129"/>
      <c r="AG3" s="1130"/>
      <c r="AT3" s="64"/>
      <c r="AU3" s="64"/>
      <c r="AV3" s="64"/>
      <c r="AW3" s="64"/>
    </row>
    <row r="4" spans="2:49" ht="14.25" customHeight="1">
      <c r="S4" s="1110"/>
      <c r="T4" s="1110"/>
      <c r="U4" s="1110"/>
    </row>
    <row r="6" spans="2:49" ht="14.25" customHeight="1">
      <c r="B6" s="1115" t="s">
        <v>131</v>
      </c>
      <c r="C6" s="1115"/>
      <c r="D6" s="1115"/>
      <c r="E6" s="1115"/>
      <c r="F6" s="1115"/>
      <c r="G6" s="1115"/>
      <c r="H6" s="11"/>
      <c r="R6" s="1115" t="s">
        <v>131</v>
      </c>
      <c r="S6" s="1115"/>
      <c r="T6" s="1115"/>
      <c r="U6" s="1115"/>
      <c r="V6" s="1115"/>
      <c r="W6" s="1115"/>
      <c r="AG6" s="23"/>
      <c r="AH6" s="23"/>
    </row>
    <row r="7" spans="2:49" ht="14.25" customHeight="1">
      <c r="B7" s="21"/>
      <c r="C7" s="74" t="s">
        <v>132</v>
      </c>
      <c r="D7" s="1116" t="s">
        <v>143</v>
      </c>
      <c r="E7" s="1116"/>
      <c r="F7" s="1116"/>
      <c r="G7" s="13" t="s">
        <v>133</v>
      </c>
      <c r="H7" s="13"/>
      <c r="R7" s="21"/>
      <c r="S7" s="74" t="s">
        <v>132</v>
      </c>
      <c r="T7" s="1116" t="s">
        <v>143</v>
      </c>
      <c r="U7" s="1116"/>
      <c r="V7" s="1116"/>
      <c r="W7" s="13" t="s">
        <v>133</v>
      </c>
    </row>
    <row r="8" spans="2:49" ht="14.25" customHeight="1">
      <c r="K8" s="124" t="s">
        <v>163</v>
      </c>
      <c r="L8" s="1171">
        <f>情報シート!C4</f>
        <v>0</v>
      </c>
      <c r="M8" s="1171"/>
      <c r="AA8" s="124" t="s">
        <v>163</v>
      </c>
      <c r="AB8" s="1171" t="str">
        <f>情報シート!S4</f>
        <v>850-8570</v>
      </c>
      <c r="AC8" s="1171"/>
    </row>
    <row r="9" spans="2:49" ht="14.25" customHeight="1">
      <c r="J9" s="1133" t="s">
        <v>1</v>
      </c>
      <c r="K9" s="1133"/>
      <c r="L9" s="1249">
        <f>情報シート!C5</f>
        <v>0</v>
      </c>
      <c r="M9" s="1249"/>
      <c r="N9" s="1249"/>
      <c r="O9" s="1249"/>
      <c r="P9" s="1249"/>
      <c r="Q9" s="218"/>
      <c r="Z9" s="1133" t="s">
        <v>1</v>
      </c>
      <c r="AA9" s="1133"/>
      <c r="AB9" s="1131" t="str">
        <f>情報シート!S5</f>
        <v>長崎県長崎市△△町○番〇▼号</v>
      </c>
      <c r="AC9" s="1131"/>
      <c r="AD9" s="1131"/>
      <c r="AE9" s="1131"/>
      <c r="AF9" s="1131"/>
      <c r="AG9" s="218"/>
      <c r="AP9" s="21"/>
      <c r="AQ9" s="21"/>
      <c r="AR9" s="21"/>
      <c r="AS9" s="21"/>
      <c r="AT9" s="21"/>
      <c r="AU9" s="21"/>
      <c r="AV9" s="21"/>
    </row>
    <row r="10" spans="2:49" ht="14.25" customHeight="1">
      <c r="J10" s="1133"/>
      <c r="K10" s="1133"/>
      <c r="L10" s="1249">
        <f>情報シート!C6</f>
        <v>0</v>
      </c>
      <c r="M10" s="1249"/>
      <c r="N10" s="1249"/>
      <c r="O10" s="1249"/>
      <c r="P10" s="1249"/>
      <c r="Q10" s="218"/>
      <c r="Z10" s="1133"/>
      <c r="AA10" s="1133"/>
      <c r="AB10" s="1131" t="str">
        <f>情報シート!S6</f>
        <v>長崎■■ビル　５階</v>
      </c>
      <c r="AC10" s="1131"/>
      <c r="AD10" s="1131"/>
      <c r="AE10" s="1131"/>
      <c r="AF10" s="1131"/>
      <c r="AG10" s="218"/>
      <c r="AP10" s="21"/>
      <c r="AQ10" s="21"/>
      <c r="AR10" s="21"/>
      <c r="AS10" s="21"/>
      <c r="AT10" s="21"/>
      <c r="AU10" s="21"/>
      <c r="AV10" s="21"/>
    </row>
    <row r="11" spans="2:49" ht="14.25" customHeight="1">
      <c r="J11" s="1133" t="s">
        <v>2</v>
      </c>
      <c r="K11" s="1133"/>
      <c r="L11" s="1251">
        <f>情報シート!C7</f>
        <v>0</v>
      </c>
      <c r="M11" s="1251"/>
      <c r="N11" s="1251"/>
      <c r="O11" s="1251"/>
      <c r="P11" s="1251"/>
      <c r="Q11" s="219" t="s">
        <v>226</v>
      </c>
      <c r="Z11" s="1133" t="s">
        <v>2</v>
      </c>
      <c r="AA11" s="1133"/>
      <c r="AB11" s="1187" t="str">
        <f>情報シート!S7</f>
        <v>○●旅行株式会社</v>
      </c>
      <c r="AC11" s="1187"/>
      <c r="AD11" s="1187"/>
      <c r="AE11" s="1187"/>
      <c r="AF11" s="1187"/>
      <c r="AG11" s="219" t="s">
        <v>226</v>
      </c>
      <c r="AP11" s="21"/>
      <c r="AQ11" s="21"/>
      <c r="AR11" s="21"/>
      <c r="AS11" s="21"/>
      <c r="AT11" s="21"/>
      <c r="AU11" s="21"/>
      <c r="AV11" s="21"/>
    </row>
    <row r="12" spans="2:49" ht="14.25" customHeight="1">
      <c r="J12" s="1133"/>
      <c r="K12" s="1133"/>
      <c r="L12" s="1249">
        <f>情報シート!C8</f>
        <v>0</v>
      </c>
      <c r="M12" s="1249"/>
      <c r="N12" s="1249"/>
      <c r="O12" s="1249"/>
      <c r="P12" s="1249"/>
      <c r="Q12" s="218"/>
      <c r="Z12" s="1133"/>
      <c r="AA12" s="1133"/>
      <c r="AB12" s="1131" t="str">
        <f>情報シート!S8</f>
        <v>長崎支店</v>
      </c>
      <c r="AC12" s="1131"/>
      <c r="AD12" s="1131"/>
      <c r="AE12" s="1131"/>
      <c r="AF12" s="1131"/>
      <c r="AG12" s="218"/>
      <c r="AP12" s="21"/>
      <c r="AQ12" s="21"/>
      <c r="AR12" s="21"/>
      <c r="AS12" s="21"/>
      <c r="AT12" s="21"/>
      <c r="AU12" s="21"/>
      <c r="AV12" s="21"/>
    </row>
    <row r="13" spans="2:49" ht="14.25" customHeight="1">
      <c r="J13" s="1134" t="s">
        <v>3</v>
      </c>
      <c r="K13" s="1134"/>
      <c r="L13" s="1250">
        <f>情報シート!C10</f>
        <v>0</v>
      </c>
      <c r="M13" s="1250"/>
      <c r="N13" s="1250"/>
      <c r="O13" s="1250"/>
      <c r="P13" s="1250"/>
      <c r="Q13" s="204"/>
      <c r="Z13" s="1134" t="s">
        <v>3</v>
      </c>
      <c r="AA13" s="1134"/>
      <c r="AB13" s="1132" t="str">
        <f>情報シート!S10</f>
        <v>支店長</v>
      </c>
      <c r="AC13" s="1132"/>
      <c r="AD13" s="1132"/>
      <c r="AE13" s="1132"/>
      <c r="AF13" s="1132"/>
      <c r="AG13" s="204"/>
      <c r="AP13" s="21"/>
      <c r="AQ13" s="21"/>
      <c r="AR13" s="21"/>
      <c r="AS13" s="21"/>
      <c r="AT13" s="21"/>
      <c r="AU13" s="21"/>
      <c r="AV13" s="21"/>
    </row>
    <row r="14" spans="2:49" ht="14.25" customHeight="1">
      <c r="J14" s="1134" t="s">
        <v>4</v>
      </c>
      <c r="K14" s="1134"/>
      <c r="L14" s="1254">
        <f>情報シート!C11</f>
        <v>0</v>
      </c>
      <c r="M14" s="1254"/>
      <c r="N14" s="1254"/>
      <c r="O14" s="1254"/>
      <c r="P14" s="221" t="s">
        <v>5</v>
      </c>
      <c r="Q14" s="220"/>
      <c r="Z14" s="1134" t="s">
        <v>4</v>
      </c>
      <c r="AA14" s="1134"/>
      <c r="AB14" s="1172" t="str">
        <f>情報シート!S11</f>
        <v>長崎　太郎</v>
      </c>
      <c r="AC14" s="1172"/>
      <c r="AD14" s="1172"/>
      <c r="AE14" s="1172"/>
      <c r="AF14" s="14" t="s">
        <v>5</v>
      </c>
      <c r="AG14" s="220"/>
      <c r="AP14" s="21"/>
      <c r="AQ14" s="21"/>
      <c r="AR14" s="21"/>
      <c r="AS14" s="21"/>
      <c r="AT14" s="21"/>
      <c r="AU14" s="21"/>
      <c r="AV14" s="21"/>
    </row>
    <row r="15" spans="2:49" ht="14.25" customHeight="1">
      <c r="J15" s="1134" t="s">
        <v>6</v>
      </c>
      <c r="K15" s="1134"/>
      <c r="L15" s="1250">
        <f>情報シート!C9</f>
        <v>0</v>
      </c>
      <c r="M15" s="1250"/>
      <c r="N15" s="1250"/>
      <c r="O15" s="1250"/>
      <c r="P15" s="1250"/>
      <c r="Q15" s="204"/>
      <c r="Z15" s="1134" t="s">
        <v>6</v>
      </c>
      <c r="AA15" s="1134"/>
      <c r="AB15" s="1187" t="str">
        <f>情報シート!S9</f>
        <v>長崎県知事登録旅行業　第○－△□○号</v>
      </c>
      <c r="AC15" s="1187"/>
      <c r="AD15" s="1187"/>
      <c r="AE15" s="1187"/>
      <c r="AF15" s="1187"/>
      <c r="AG15" s="204"/>
      <c r="AP15" s="21"/>
      <c r="AQ15" s="21"/>
      <c r="AR15" s="21"/>
      <c r="AS15" s="21"/>
      <c r="AT15" s="21"/>
      <c r="AU15" s="21"/>
      <c r="AV15" s="21"/>
    </row>
    <row r="16" spans="2:49" ht="14.25" customHeight="1">
      <c r="Z16" s="43" t="s">
        <v>82</v>
      </c>
      <c r="AP16" s="17"/>
    </row>
    <row r="19" spans="3:48" ht="14.25" customHeight="1">
      <c r="C19" s="1257" t="s">
        <v>272</v>
      </c>
      <c r="D19" s="1257"/>
      <c r="E19" s="1257"/>
      <c r="F19" s="1257"/>
      <c r="G19" s="1257"/>
      <c r="H19" s="1257"/>
      <c r="I19" s="1257"/>
      <c r="J19" s="1257"/>
      <c r="K19" s="1257"/>
      <c r="L19" s="1257"/>
      <c r="M19" s="1173"/>
      <c r="N19" s="1173" t="s">
        <v>13</v>
      </c>
      <c r="O19" s="248"/>
      <c r="P19" s="248"/>
      <c r="S19" s="1257" t="s">
        <v>272</v>
      </c>
      <c r="T19" s="1257"/>
      <c r="U19" s="1257"/>
      <c r="V19" s="1257"/>
      <c r="W19" s="1257"/>
      <c r="X19" s="1257"/>
      <c r="Y19" s="1257"/>
      <c r="Z19" s="1257"/>
      <c r="AA19" s="1257"/>
      <c r="AB19" s="1257"/>
      <c r="AC19" s="1186">
        <v>5</v>
      </c>
      <c r="AD19" s="1186" t="s">
        <v>13</v>
      </c>
      <c r="AJ19" s="625" t="s">
        <v>12</v>
      </c>
      <c r="AK19" s="625"/>
      <c r="AL19" s="625"/>
      <c r="AM19" s="625"/>
      <c r="AN19" s="625"/>
      <c r="AO19" s="625"/>
      <c r="AP19" s="625"/>
      <c r="AQ19" s="625"/>
      <c r="AR19" s="625"/>
      <c r="AS19" s="65"/>
      <c r="AT19" s="23" t="s">
        <v>13</v>
      </c>
    </row>
    <row r="20" spans="3:48" ht="14.25" customHeight="1">
      <c r="C20" s="1257"/>
      <c r="D20" s="1257"/>
      <c r="E20" s="1257"/>
      <c r="F20" s="1257"/>
      <c r="G20" s="1257"/>
      <c r="H20" s="1257"/>
      <c r="I20" s="1257"/>
      <c r="J20" s="1257"/>
      <c r="K20" s="1257"/>
      <c r="L20" s="1257"/>
      <c r="M20" s="1256"/>
      <c r="N20" s="1173"/>
      <c r="O20" s="248"/>
      <c r="P20" s="248"/>
      <c r="S20" s="1257"/>
      <c r="T20" s="1257"/>
      <c r="U20" s="1257"/>
      <c r="V20" s="1257"/>
      <c r="W20" s="1257"/>
      <c r="X20" s="1257"/>
      <c r="Y20" s="1257"/>
      <c r="Z20" s="1257"/>
      <c r="AA20" s="1257"/>
      <c r="AB20" s="1257"/>
      <c r="AC20" s="1255"/>
      <c r="AD20" s="1186"/>
      <c r="AJ20" s="18"/>
      <c r="AK20" s="18"/>
      <c r="AL20" s="18"/>
      <c r="AM20" s="18"/>
      <c r="AN20" s="18"/>
      <c r="AO20" s="18"/>
      <c r="AP20" s="18"/>
      <c r="AQ20" s="18"/>
      <c r="AR20" s="18"/>
      <c r="AS20" s="23"/>
      <c r="AT20" s="23"/>
    </row>
    <row r="21" spans="3:48" ht="14.25" customHeight="1">
      <c r="C21" s="248"/>
      <c r="D21" s="248"/>
      <c r="E21" s="248"/>
      <c r="F21" s="248"/>
      <c r="G21" s="248"/>
      <c r="H21" s="248"/>
      <c r="I21" s="248"/>
      <c r="J21" s="248"/>
      <c r="K21" s="248"/>
      <c r="L21" s="248"/>
      <c r="M21" s="248"/>
      <c r="N21" s="248"/>
      <c r="O21" s="248"/>
      <c r="P21" s="248"/>
      <c r="AJ21" s="18"/>
      <c r="AK21" s="18"/>
      <c r="AL21" s="18"/>
      <c r="AM21" s="18"/>
      <c r="AN21" s="18"/>
      <c r="AO21" s="18"/>
      <c r="AP21" s="18"/>
      <c r="AQ21" s="18"/>
      <c r="AR21" s="18"/>
      <c r="AS21" s="23"/>
      <c r="AT21" s="23"/>
    </row>
    <row r="22" spans="3:48" ht="14.25" customHeight="1">
      <c r="C22" s="248"/>
      <c r="D22" s="248"/>
      <c r="E22" s="248"/>
      <c r="F22" s="248"/>
      <c r="G22" s="248"/>
      <c r="H22" s="248"/>
      <c r="I22" s="248"/>
      <c r="J22" s="248"/>
      <c r="K22" s="248"/>
      <c r="L22" s="248"/>
      <c r="M22" s="248"/>
      <c r="N22" s="248"/>
      <c r="O22" s="248"/>
      <c r="P22" s="248"/>
      <c r="Q22" s="23"/>
      <c r="AG22" s="23"/>
      <c r="AI22" s="1244">
        <v>45810</v>
      </c>
      <c r="AJ22" s="1245"/>
      <c r="AK22" s="1246"/>
    </row>
    <row r="23" spans="3:48" ht="14.25" customHeight="1">
      <c r="C23" s="1229">
        <v>45748</v>
      </c>
      <c r="D23" s="1229"/>
      <c r="E23" s="1229"/>
      <c r="F23" s="285" t="s">
        <v>273</v>
      </c>
      <c r="G23" s="248"/>
      <c r="H23" s="248"/>
      <c r="I23" s="248"/>
      <c r="J23" s="248"/>
      <c r="K23" s="248"/>
      <c r="L23" s="248"/>
      <c r="M23" s="248"/>
      <c r="N23" s="248"/>
      <c r="O23" s="248"/>
      <c r="P23" s="248"/>
      <c r="Q23" s="226"/>
      <c r="S23" s="1229">
        <v>45748</v>
      </c>
      <c r="T23" s="1229"/>
      <c r="U23" s="1229"/>
      <c r="V23" s="285" t="s">
        <v>273</v>
      </c>
      <c r="W23" s="248"/>
      <c r="X23" s="248"/>
      <c r="AG23" s="226"/>
      <c r="AI23" s="1244">
        <v>45748</v>
      </c>
      <c r="AJ23" s="1245"/>
      <c r="AK23" s="1246"/>
      <c r="AL23" s="1247" t="s">
        <v>23</v>
      </c>
      <c r="AM23" s="1247"/>
      <c r="AN23" s="1247"/>
      <c r="AO23" s="1247"/>
      <c r="AP23" s="1247"/>
      <c r="AQ23" s="1247"/>
      <c r="AR23" s="1247"/>
      <c r="AS23" s="1247"/>
      <c r="AT23" s="1247"/>
      <c r="AU23" s="1247"/>
      <c r="AV23" s="1247"/>
    </row>
    <row r="24" spans="3:48" ht="14.25" customHeight="1">
      <c r="C24" s="285" t="s">
        <v>292</v>
      </c>
      <c r="D24" s="287"/>
      <c r="E24" s="287"/>
      <c r="F24" s="287"/>
      <c r="G24" s="287"/>
      <c r="H24" s="287"/>
      <c r="I24" s="287"/>
      <c r="J24" s="287"/>
      <c r="K24" s="287"/>
      <c r="L24" s="287"/>
      <c r="M24" s="287"/>
      <c r="N24" s="287"/>
      <c r="O24" s="287"/>
      <c r="P24" s="287"/>
      <c r="Q24" s="226"/>
      <c r="S24" s="285" t="s">
        <v>292</v>
      </c>
      <c r="T24" s="287"/>
      <c r="U24" s="287"/>
      <c r="V24" s="287"/>
      <c r="W24" s="287"/>
      <c r="X24" s="287"/>
      <c r="Y24" s="226"/>
      <c r="Z24" s="226"/>
      <c r="AA24" s="226"/>
      <c r="AB24" s="226"/>
      <c r="AC24" s="226"/>
      <c r="AD24" s="226"/>
      <c r="AE24" s="226"/>
      <c r="AF24" s="226"/>
      <c r="AG24" s="226"/>
      <c r="AI24" s="8" t="s">
        <v>25</v>
      </c>
      <c r="AJ24" s="23"/>
      <c r="AK24" s="23"/>
      <c r="AL24" s="23"/>
      <c r="AM24" s="23"/>
      <c r="AN24" s="23"/>
      <c r="AO24" s="23"/>
      <c r="AP24" s="23"/>
      <c r="AQ24" s="23"/>
      <c r="AR24" s="23"/>
      <c r="AS24" s="23"/>
      <c r="AT24" s="23"/>
      <c r="AU24" s="23"/>
      <c r="AV24" s="23"/>
    </row>
    <row r="25" spans="3:48" ht="14.25" customHeight="1">
      <c r="C25" s="285" t="s">
        <v>232</v>
      </c>
      <c r="D25" s="248"/>
      <c r="E25" s="248"/>
      <c r="F25" s="248"/>
      <c r="G25" s="286"/>
      <c r="H25" s="286"/>
      <c r="I25" s="286"/>
      <c r="J25" s="286"/>
      <c r="K25" s="286"/>
      <c r="L25" s="286"/>
      <c r="M25" s="286"/>
      <c r="N25" s="285"/>
      <c r="O25" s="248"/>
      <c r="P25" s="248"/>
      <c r="S25" s="23" t="s">
        <v>232</v>
      </c>
      <c r="W25" s="18"/>
      <c r="X25" s="18"/>
      <c r="Y25" s="18"/>
      <c r="Z25" s="18"/>
      <c r="AA25" s="18"/>
      <c r="AB25" s="18"/>
      <c r="AC25" s="18"/>
      <c r="AD25" s="23"/>
      <c r="AI25" s="8" t="s">
        <v>24</v>
      </c>
      <c r="AJ25" s="23"/>
      <c r="AK25" s="23"/>
      <c r="AL25" s="23"/>
      <c r="AM25" s="23"/>
      <c r="AN25" s="23"/>
      <c r="AO25" s="23"/>
      <c r="AP25" s="23"/>
      <c r="AQ25" s="23"/>
      <c r="AR25" s="23"/>
      <c r="AS25" s="23"/>
      <c r="AT25" s="23"/>
      <c r="AU25" s="23"/>
      <c r="AV25" s="23"/>
    </row>
    <row r="27" spans="3:48" ht="14.25" customHeight="1">
      <c r="V27" s="226"/>
      <c r="W27" s="226"/>
      <c r="X27" s="226"/>
      <c r="Y27" s="226"/>
      <c r="Z27" s="226"/>
      <c r="AA27" s="226"/>
      <c r="AB27" s="226"/>
      <c r="AC27" s="226"/>
      <c r="AD27" s="226"/>
      <c r="AE27" s="226"/>
      <c r="AF27" s="226"/>
    </row>
    <row r="30" spans="3:48" ht="14.25" customHeight="1">
      <c r="I30" s="13" t="s">
        <v>7</v>
      </c>
      <c r="Y30" s="13" t="s">
        <v>7</v>
      </c>
    </row>
    <row r="31" spans="3:48" ht="14.25" customHeight="1">
      <c r="AO31" s="13" t="s">
        <v>7</v>
      </c>
    </row>
    <row r="33" spans="3:48" ht="14.25" customHeight="1">
      <c r="C33" s="1085" t="s">
        <v>8</v>
      </c>
      <c r="D33" s="1085"/>
      <c r="E33" s="1085"/>
      <c r="F33" s="23"/>
      <c r="G33" s="23"/>
      <c r="H33" s="23"/>
      <c r="I33" s="23"/>
      <c r="J33" s="23"/>
      <c r="K33" s="23"/>
      <c r="L33" s="23"/>
      <c r="M33" s="23"/>
      <c r="N33" s="23"/>
      <c r="O33" s="23"/>
      <c r="P33" s="23"/>
      <c r="Q33" s="23"/>
      <c r="S33" s="1230" t="s">
        <v>8</v>
      </c>
      <c r="T33" s="1230"/>
      <c r="U33" s="1230"/>
      <c r="V33" s="23"/>
      <c r="W33" s="23"/>
      <c r="X33" s="23"/>
      <c r="Y33" s="23"/>
      <c r="Z33" s="23"/>
      <c r="AA33" s="23"/>
      <c r="AB33" s="23"/>
      <c r="AC33" s="23"/>
      <c r="AD33" s="23"/>
      <c r="AE33" s="23"/>
      <c r="AF33" s="23"/>
    </row>
    <row r="34" spans="3:48" ht="14.25" customHeight="1">
      <c r="C34" s="248" t="s">
        <v>259</v>
      </c>
      <c r="S34" s="248" t="s">
        <v>276</v>
      </c>
      <c r="T34" s="248"/>
      <c r="U34" s="248"/>
      <c r="AI34" s="1085" t="s">
        <v>8</v>
      </c>
      <c r="AJ34" s="1085"/>
      <c r="AK34" s="1085"/>
      <c r="AL34" s="23"/>
      <c r="AM34" s="23"/>
      <c r="AN34" s="23"/>
      <c r="AO34" s="23"/>
      <c r="AP34" s="23"/>
      <c r="AQ34" s="23"/>
      <c r="AR34" s="23"/>
      <c r="AS34" s="23"/>
      <c r="AT34" s="23"/>
      <c r="AU34" s="23"/>
      <c r="AV34" s="23"/>
    </row>
    <row r="35" spans="3:48" ht="14.25" customHeight="1">
      <c r="C35" s="248" t="s">
        <v>293</v>
      </c>
      <c r="S35" s="248" t="s">
        <v>293</v>
      </c>
      <c r="T35" s="248"/>
      <c r="U35" s="248"/>
      <c r="AI35" s="8" t="s">
        <v>233</v>
      </c>
    </row>
    <row r="36" spans="3:48" ht="14.25" customHeight="1">
      <c r="C36" s="248" t="s">
        <v>260</v>
      </c>
      <c r="S36" s="248" t="s">
        <v>260</v>
      </c>
      <c r="T36" s="248"/>
      <c r="U36" s="248"/>
      <c r="AI36" s="8" t="s">
        <v>234</v>
      </c>
    </row>
    <row r="37" spans="3:48" ht="14.25" customHeight="1">
      <c r="C37" s="8" t="s">
        <v>268</v>
      </c>
      <c r="S37" s="248" t="s">
        <v>268</v>
      </c>
      <c r="T37" s="248"/>
      <c r="U37" s="248"/>
      <c r="AI37" s="8" t="s">
        <v>14</v>
      </c>
    </row>
    <row r="38" spans="3:48" ht="14.25" customHeight="1">
      <c r="C38" s="8" t="s">
        <v>267</v>
      </c>
      <c r="S38" s="248" t="s">
        <v>267</v>
      </c>
      <c r="T38" s="248"/>
      <c r="U38" s="248"/>
      <c r="AI38" s="8" t="s">
        <v>152</v>
      </c>
    </row>
    <row r="39" spans="3:48" ht="14.25" customHeight="1">
      <c r="D39" s="8" t="s">
        <v>266</v>
      </c>
      <c r="S39" s="248"/>
      <c r="T39" s="248" t="s">
        <v>266</v>
      </c>
      <c r="U39" s="248"/>
      <c r="AI39" s="8" t="s">
        <v>153</v>
      </c>
    </row>
    <row r="40" spans="3:48" ht="14.25" customHeight="1">
      <c r="C40" s="8" t="s">
        <v>265</v>
      </c>
      <c r="D40" s="9"/>
      <c r="S40" s="248" t="s">
        <v>265</v>
      </c>
      <c r="T40" s="176"/>
      <c r="U40" s="248"/>
      <c r="AI40" s="8" t="s">
        <v>155</v>
      </c>
      <c r="AJ40" s="9"/>
    </row>
    <row r="41" spans="3:48" ht="14.25" customHeight="1">
      <c r="D41" s="248" t="s">
        <v>715</v>
      </c>
      <c r="E41" s="9"/>
      <c r="F41" s="9"/>
      <c r="G41" s="9"/>
      <c r="H41" s="9"/>
      <c r="I41" s="9"/>
      <c r="J41" s="9"/>
      <c r="K41" s="9"/>
      <c r="L41" s="9"/>
      <c r="M41" s="9"/>
      <c r="N41" s="9"/>
      <c r="O41" s="9"/>
      <c r="P41" s="9"/>
      <c r="Q41" s="9"/>
      <c r="S41" s="248"/>
      <c r="T41" s="248" t="s">
        <v>715</v>
      </c>
      <c r="U41" s="176"/>
      <c r="V41" s="9"/>
      <c r="W41" s="9"/>
      <c r="X41" s="9"/>
      <c r="Y41" s="9"/>
      <c r="Z41" s="9"/>
      <c r="AA41" s="9"/>
      <c r="AB41" s="9"/>
      <c r="AC41" s="9"/>
      <c r="AD41" s="9"/>
      <c r="AE41" s="9"/>
      <c r="AI41" s="8" t="s">
        <v>156</v>
      </c>
    </row>
    <row r="42" spans="3:48" ht="14.25" customHeight="1">
      <c r="D42" s="8" t="s">
        <v>261</v>
      </c>
      <c r="S42" s="248"/>
      <c r="T42" s="248" t="s">
        <v>261</v>
      </c>
      <c r="U42" s="248"/>
      <c r="AI42" s="8" t="s">
        <v>154</v>
      </c>
      <c r="AK42" s="9"/>
      <c r="AL42" s="9"/>
      <c r="AM42" s="9"/>
      <c r="AN42" s="9"/>
      <c r="AO42" s="9"/>
      <c r="AP42" s="9"/>
      <c r="AQ42" s="9"/>
      <c r="AR42" s="9"/>
      <c r="AS42" s="9"/>
      <c r="AT42" s="9"/>
      <c r="AU42" s="9"/>
    </row>
    <row r="43" spans="3:48" ht="14.25" customHeight="1">
      <c r="C43" s="8" t="s">
        <v>264</v>
      </c>
      <c r="S43" s="248" t="s">
        <v>264</v>
      </c>
      <c r="T43" s="248"/>
      <c r="U43" s="248"/>
    </row>
    <row r="44" spans="3:48" ht="14.25" customHeight="1">
      <c r="D44" s="248" t="s">
        <v>715</v>
      </c>
      <c r="S44" s="248"/>
      <c r="T44" s="248" t="s">
        <v>715</v>
      </c>
      <c r="U44" s="248"/>
    </row>
    <row r="45" spans="3:48" ht="14.25" customHeight="1">
      <c r="D45" s="8" t="s">
        <v>261</v>
      </c>
      <c r="S45" s="248"/>
      <c r="T45" s="248" t="s">
        <v>261</v>
      </c>
      <c r="U45" s="248"/>
    </row>
    <row r="46" spans="3:48" ht="14.25" customHeight="1">
      <c r="D46" s="8" t="s">
        <v>263</v>
      </c>
      <c r="S46" s="248"/>
      <c r="T46" s="248" t="s">
        <v>263</v>
      </c>
      <c r="U46" s="248"/>
    </row>
    <row r="47" spans="3:48" ht="14.25" customHeight="1">
      <c r="C47" s="8" t="s">
        <v>262</v>
      </c>
      <c r="S47" s="248" t="s">
        <v>262</v>
      </c>
      <c r="T47" s="248"/>
      <c r="U47" s="248"/>
    </row>
    <row r="49" spans="9:47" ht="14.25" customHeight="1">
      <c r="Y49" s="1227" t="s">
        <v>9</v>
      </c>
      <c r="Z49" s="1227"/>
      <c r="AA49" s="1228" t="str">
        <f>情報シート!S12</f>
        <v>長崎　次郎</v>
      </c>
      <c r="AB49" s="1228"/>
      <c r="AC49" s="1228"/>
      <c r="AD49" s="1228"/>
      <c r="AE49" s="1228"/>
      <c r="AF49" s="1228"/>
    </row>
    <row r="50" spans="9:47" ht="14.25" customHeight="1">
      <c r="I50" s="1227" t="s">
        <v>9</v>
      </c>
      <c r="J50" s="1227"/>
      <c r="K50" s="1228">
        <f>情報シート!C12</f>
        <v>0</v>
      </c>
      <c r="L50" s="1228"/>
      <c r="M50" s="1228"/>
      <c r="N50" s="1228"/>
      <c r="O50" s="1228"/>
      <c r="P50" s="1228"/>
      <c r="Q50" s="213"/>
      <c r="Y50" s="1227"/>
      <c r="Z50" s="1227"/>
      <c r="AA50" s="1228"/>
      <c r="AB50" s="1228"/>
      <c r="AC50" s="1228"/>
      <c r="AD50" s="1228"/>
      <c r="AE50" s="1228"/>
      <c r="AF50" s="1228"/>
      <c r="AO50" s="1243" t="s">
        <v>9</v>
      </c>
      <c r="AP50" s="1243"/>
      <c r="AQ50" s="1231">
        <f>情報シート!AH12</f>
        <v>0</v>
      </c>
      <c r="AR50" s="1232"/>
      <c r="AS50" s="1232"/>
      <c r="AT50" s="1232"/>
      <c r="AU50" s="1233"/>
    </row>
    <row r="51" spans="9:47" ht="14.25" customHeight="1">
      <c r="I51" s="1227"/>
      <c r="J51" s="1227"/>
      <c r="K51" s="1228"/>
      <c r="L51" s="1228"/>
      <c r="M51" s="1228"/>
      <c r="N51" s="1228"/>
      <c r="O51" s="1228"/>
      <c r="P51" s="1228"/>
      <c r="Q51" s="213"/>
      <c r="Y51" s="1227" t="s">
        <v>10</v>
      </c>
      <c r="Z51" s="1227"/>
      <c r="AA51" s="1228" t="str">
        <f>情報シート!S13</f>
        <v>095-8〇○-△□△○</v>
      </c>
      <c r="AB51" s="1228"/>
      <c r="AC51" s="1228"/>
      <c r="AD51" s="1228"/>
      <c r="AE51" s="1228"/>
      <c r="AF51" s="1228"/>
      <c r="AO51" s="1243"/>
      <c r="AP51" s="1243"/>
      <c r="AQ51" s="1234"/>
      <c r="AR51" s="1235"/>
      <c r="AS51" s="1235"/>
      <c r="AT51" s="1235"/>
      <c r="AU51" s="1236"/>
    </row>
    <row r="52" spans="9:47" ht="14.25" customHeight="1">
      <c r="I52" s="1227" t="s">
        <v>10</v>
      </c>
      <c r="J52" s="1227"/>
      <c r="K52" s="1228">
        <f>情報シート!C13</f>
        <v>0</v>
      </c>
      <c r="L52" s="1228"/>
      <c r="M52" s="1228"/>
      <c r="N52" s="1228"/>
      <c r="O52" s="1228"/>
      <c r="P52" s="1228"/>
      <c r="Q52" s="213"/>
      <c r="Y52" s="1227"/>
      <c r="Z52" s="1227"/>
      <c r="AA52" s="1228"/>
      <c r="AB52" s="1228"/>
      <c r="AC52" s="1228"/>
      <c r="AD52" s="1228"/>
      <c r="AE52" s="1228"/>
      <c r="AF52" s="1228"/>
      <c r="AO52" s="1243" t="s">
        <v>10</v>
      </c>
      <c r="AP52" s="1243"/>
      <c r="AQ52" s="1231">
        <f>情報シート!AH13</f>
        <v>0</v>
      </c>
      <c r="AR52" s="1232"/>
      <c r="AS52" s="1232"/>
      <c r="AT52" s="1232"/>
      <c r="AU52" s="1233"/>
    </row>
    <row r="53" spans="9:47" ht="14.25" customHeight="1">
      <c r="I53" s="1227"/>
      <c r="J53" s="1227"/>
      <c r="K53" s="1228"/>
      <c r="L53" s="1228"/>
      <c r="M53" s="1228"/>
      <c r="N53" s="1228"/>
      <c r="O53" s="1228"/>
      <c r="P53" s="1228"/>
      <c r="Q53" s="213"/>
      <c r="Y53" s="1227" t="s">
        <v>11</v>
      </c>
      <c r="Z53" s="1227"/>
      <c r="AA53" s="1228" t="str">
        <f>情報シート!S14</f>
        <v>aaabbbi@ngswwwooo.com</v>
      </c>
      <c r="AB53" s="1228"/>
      <c r="AC53" s="1228"/>
      <c r="AD53" s="1228"/>
      <c r="AE53" s="1228"/>
      <c r="AF53" s="1228"/>
      <c r="AO53" s="1243"/>
      <c r="AP53" s="1243"/>
      <c r="AQ53" s="1234"/>
      <c r="AR53" s="1235"/>
      <c r="AS53" s="1235"/>
      <c r="AT53" s="1235"/>
      <c r="AU53" s="1236"/>
    </row>
    <row r="54" spans="9:47" ht="14.25" customHeight="1">
      <c r="I54" s="1227" t="s">
        <v>11</v>
      </c>
      <c r="J54" s="1227"/>
      <c r="K54" s="1228">
        <f>情報シート!C14</f>
        <v>0</v>
      </c>
      <c r="L54" s="1228"/>
      <c r="M54" s="1228"/>
      <c r="N54" s="1228"/>
      <c r="O54" s="1228"/>
      <c r="P54" s="1228"/>
      <c r="Q54" s="213"/>
      <c r="Y54" s="1227"/>
      <c r="Z54" s="1227"/>
      <c r="AA54" s="1228"/>
      <c r="AB54" s="1228"/>
      <c r="AC54" s="1228"/>
      <c r="AD54" s="1228"/>
      <c r="AE54" s="1228"/>
      <c r="AF54" s="1228"/>
      <c r="AO54" s="1243" t="s">
        <v>11</v>
      </c>
      <c r="AP54" s="1243"/>
      <c r="AQ54" s="1237">
        <f>情報シート!AH14</f>
        <v>0</v>
      </c>
      <c r="AR54" s="1238"/>
      <c r="AS54" s="1238"/>
      <c r="AT54" s="1238"/>
      <c r="AU54" s="1239"/>
    </row>
    <row r="55" spans="9:47" ht="14.25" customHeight="1">
      <c r="I55" s="1227"/>
      <c r="J55" s="1227"/>
      <c r="K55" s="1228"/>
      <c r="L55" s="1228"/>
      <c r="M55" s="1228"/>
      <c r="N55" s="1228"/>
      <c r="O55" s="1228"/>
      <c r="P55" s="1228"/>
      <c r="Q55" s="213"/>
      <c r="AO55" s="1243"/>
      <c r="AP55" s="1243"/>
      <c r="AQ55" s="1240"/>
      <c r="AR55" s="1241"/>
      <c r="AS55" s="1241"/>
      <c r="AT55" s="1241"/>
      <c r="AU55" s="1242"/>
    </row>
  </sheetData>
  <mergeCells count="70">
    <mergeCell ref="D7:F7"/>
    <mergeCell ref="Z15:AA15"/>
    <mergeCell ref="Z9:AA10"/>
    <mergeCell ref="Y51:Z52"/>
    <mergeCell ref="AA49:AF50"/>
    <mergeCell ref="AA51:AF52"/>
    <mergeCell ref="Z14:AA14"/>
    <mergeCell ref="AB14:AE14"/>
    <mergeCell ref="C33:E33"/>
    <mergeCell ref="S23:U23"/>
    <mergeCell ref="C19:L20"/>
    <mergeCell ref="S19:AB20"/>
    <mergeCell ref="T7:V7"/>
    <mergeCell ref="AB11:AF11"/>
    <mergeCell ref="AB12:AF12"/>
    <mergeCell ref="N3:Q3"/>
    <mergeCell ref="L13:P13"/>
    <mergeCell ref="L8:M8"/>
    <mergeCell ref="S3:U4"/>
    <mergeCell ref="R6:W6"/>
    <mergeCell ref="AJ19:AR19"/>
    <mergeCell ref="L14:O14"/>
    <mergeCell ref="AB9:AF9"/>
    <mergeCell ref="AB10:AF10"/>
    <mergeCell ref="AB8:AC8"/>
    <mergeCell ref="AC19:AC20"/>
    <mergeCell ref="AD19:AD20"/>
    <mergeCell ref="M19:M20"/>
    <mergeCell ref="N19:N20"/>
    <mergeCell ref="AB15:AF15"/>
    <mergeCell ref="AB13:AF13"/>
    <mergeCell ref="Z13:AA13"/>
    <mergeCell ref="Z11:AA12"/>
    <mergeCell ref="B6:G6"/>
    <mergeCell ref="AG1:AV1"/>
    <mergeCell ref="L3:M3"/>
    <mergeCell ref="L9:P9"/>
    <mergeCell ref="J15:K15"/>
    <mergeCell ref="L15:P15"/>
    <mergeCell ref="L12:P12"/>
    <mergeCell ref="J13:K13"/>
    <mergeCell ref="J9:K10"/>
    <mergeCell ref="L10:P10"/>
    <mergeCell ref="L11:P11"/>
    <mergeCell ref="J11:K12"/>
    <mergeCell ref="R1:AF1"/>
    <mergeCell ref="J14:K14"/>
    <mergeCell ref="AB3:AC3"/>
    <mergeCell ref="AD3:AG3"/>
    <mergeCell ref="AI22:AK22"/>
    <mergeCell ref="AI23:AK23"/>
    <mergeCell ref="AL23:AV23"/>
    <mergeCell ref="AI34:AK34"/>
    <mergeCell ref="AO50:AP51"/>
    <mergeCell ref="AQ50:AU51"/>
    <mergeCell ref="AQ52:AU53"/>
    <mergeCell ref="AQ54:AU55"/>
    <mergeCell ref="AO52:AP53"/>
    <mergeCell ref="AO54:AP55"/>
    <mergeCell ref="K52:P53"/>
    <mergeCell ref="Y53:Z54"/>
    <mergeCell ref="AA53:AF54"/>
    <mergeCell ref="I54:J55"/>
    <mergeCell ref="K54:P55"/>
    <mergeCell ref="C23:E23"/>
    <mergeCell ref="S33:U33"/>
    <mergeCell ref="Y49:Z50"/>
    <mergeCell ref="I50:J51"/>
    <mergeCell ref="I52:J53"/>
    <mergeCell ref="K50:P51"/>
  </mergeCells>
  <phoneticPr fontId="1"/>
  <pageMargins left="0.70866141732283472" right="0.35433070866141736" top="0.74803149606299213" bottom="0.74803149606299213" header="0.31496062992125984" footer="0.31496062992125984"/>
  <pageSetup paperSize="9" scale="98" orientation="portrait" cellComments="asDisplayed" r:id="rId1"/>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C000"/>
  </sheetPr>
  <dimension ref="B1:AQ52"/>
  <sheetViews>
    <sheetView showZeros="0" view="pageBreakPreview" topLeftCell="E1" zoomScaleNormal="100" zoomScaleSheetLayoutView="100" workbookViewId="0">
      <selection activeCell="J37" sqref="J37"/>
    </sheetView>
  </sheetViews>
  <sheetFormatPr defaultColWidth="5.25" defaultRowHeight="22.5" customHeight="1"/>
  <cols>
    <col min="1" max="1" width="5.25" style="8"/>
    <col min="2" max="35" width="6" style="159" customWidth="1"/>
    <col min="36" max="36" width="2.75" style="8" customWidth="1"/>
    <col min="37" max="16384" width="5.25" style="8"/>
  </cols>
  <sheetData>
    <row r="1" spans="2:43" ht="22.5" customHeight="1">
      <c r="B1" s="1301" t="s">
        <v>140</v>
      </c>
      <c r="C1" s="1301"/>
      <c r="D1" s="1301"/>
      <c r="E1" s="1301"/>
      <c r="F1" s="1301"/>
      <c r="G1" s="1301"/>
      <c r="H1" s="1301"/>
      <c r="I1" s="1301"/>
      <c r="J1" s="1301"/>
      <c r="K1" s="1301"/>
      <c r="L1" s="1301"/>
      <c r="M1" s="160"/>
      <c r="N1" s="160"/>
      <c r="O1" s="160"/>
      <c r="P1" s="160"/>
      <c r="Q1" s="160"/>
      <c r="R1" s="160"/>
      <c r="S1" s="223"/>
      <c r="T1" s="223"/>
      <c r="U1" s="223"/>
      <c r="V1" s="223"/>
      <c r="W1" s="223"/>
      <c r="X1" s="223"/>
      <c r="Y1" s="223"/>
      <c r="Z1" s="223"/>
      <c r="AA1" s="223"/>
      <c r="AB1" s="223"/>
      <c r="AC1" s="223"/>
      <c r="AD1" s="160"/>
      <c r="AE1" s="160"/>
      <c r="AF1" s="160"/>
      <c r="AG1" s="160"/>
      <c r="AH1" s="160"/>
      <c r="AI1" s="160"/>
    </row>
    <row r="2" spans="2:43" ht="22.5" customHeight="1">
      <c r="B2" s="8" t="s">
        <v>257</v>
      </c>
      <c r="C2" s="8"/>
      <c r="D2" s="8"/>
      <c r="E2" s="9"/>
      <c r="F2" s="9"/>
      <c r="G2" s="9"/>
      <c r="H2" s="8"/>
      <c r="I2" s="8"/>
      <c r="J2" s="8"/>
      <c r="K2" s="8"/>
      <c r="L2" s="8"/>
      <c r="M2" s="8"/>
      <c r="N2" s="8"/>
      <c r="O2" s="8"/>
      <c r="P2" s="8"/>
      <c r="Q2" s="8"/>
      <c r="S2" s="17" t="s">
        <v>257</v>
      </c>
      <c r="T2" s="8"/>
      <c r="U2" s="8"/>
      <c r="V2" s="9"/>
      <c r="W2" s="9"/>
      <c r="X2" s="9"/>
      <c r="Y2" s="8"/>
      <c r="Z2" s="8"/>
      <c r="AA2" s="8"/>
      <c r="AB2" s="8"/>
      <c r="AC2" s="8"/>
      <c r="AD2" s="8"/>
      <c r="AE2" s="8"/>
      <c r="AF2" s="8"/>
      <c r="AG2" s="8"/>
      <c r="AH2" s="8"/>
    </row>
    <row r="3" spans="2:43" ht="22.5" customHeight="1">
      <c r="D3" s="167"/>
      <c r="E3" s="1289" t="s">
        <v>216</v>
      </c>
      <c r="F3" s="1289"/>
      <c r="G3" s="1289"/>
      <c r="H3" s="1289"/>
      <c r="I3" s="1289"/>
      <c r="J3" s="1289"/>
      <c r="K3" s="1289"/>
      <c r="L3" s="1289"/>
      <c r="M3" s="1289"/>
      <c r="N3" s="1289"/>
      <c r="O3" s="1289"/>
      <c r="U3" s="167"/>
      <c r="V3" s="1289" t="s">
        <v>216</v>
      </c>
      <c r="W3" s="1289"/>
      <c r="X3" s="1289"/>
      <c r="Y3" s="1289"/>
      <c r="Z3" s="1289"/>
      <c r="AA3" s="1289"/>
      <c r="AB3" s="1289"/>
      <c r="AC3" s="1289"/>
      <c r="AD3" s="1289"/>
      <c r="AE3" s="1289"/>
      <c r="AF3" s="1289"/>
    </row>
    <row r="5" spans="2:43" ht="22.5" customHeight="1">
      <c r="C5" s="1085" t="s">
        <v>190</v>
      </c>
      <c r="D5" s="1085"/>
      <c r="E5" s="1085"/>
      <c r="F5" s="8"/>
      <c r="G5" s="8"/>
      <c r="H5" s="8"/>
      <c r="I5" s="8"/>
      <c r="J5" s="8"/>
      <c r="K5" s="8"/>
      <c r="L5" s="8"/>
      <c r="M5" s="8"/>
      <c r="N5" s="8"/>
      <c r="O5" s="8"/>
      <c r="P5" s="8"/>
      <c r="T5" s="1085" t="s">
        <v>190</v>
      </c>
      <c r="U5" s="1085"/>
      <c r="V5" s="1085"/>
      <c r="AB5" s="246" t="s">
        <v>255</v>
      </c>
      <c r="AI5" s="8"/>
    </row>
    <row r="6" spans="2:43" ht="22.5" customHeight="1">
      <c r="C6" s="253"/>
      <c r="D6" s="253"/>
      <c r="E6" s="253"/>
      <c r="F6" s="227" t="s">
        <v>44</v>
      </c>
      <c r="G6" s="228"/>
      <c r="H6" s="227"/>
      <c r="I6" s="227"/>
      <c r="J6" s="227" t="s">
        <v>230</v>
      </c>
      <c r="K6" s="209"/>
      <c r="L6" s="209"/>
      <c r="M6" s="209"/>
      <c r="N6" s="209"/>
      <c r="O6" s="8"/>
      <c r="P6" s="8"/>
      <c r="T6" s="253"/>
      <c r="U6" s="253"/>
      <c r="V6" s="253"/>
      <c r="W6" s="227" t="s">
        <v>44</v>
      </c>
      <c r="X6" s="228"/>
      <c r="Y6" s="227"/>
      <c r="Z6" s="227"/>
      <c r="AA6" s="227" t="s">
        <v>230</v>
      </c>
      <c r="AB6" s="254" t="s">
        <v>256</v>
      </c>
      <c r="AC6" s="209"/>
      <c r="AD6" s="209"/>
      <c r="AE6" s="209"/>
      <c r="AF6" s="8"/>
      <c r="AG6" s="8"/>
      <c r="AI6" s="8"/>
    </row>
    <row r="7" spans="2:43" ht="22.5" customHeight="1">
      <c r="C7" s="8"/>
      <c r="D7" s="8"/>
      <c r="E7" s="8"/>
      <c r="F7" s="1252"/>
      <c r="G7" s="1302"/>
      <c r="H7" s="1302"/>
      <c r="I7" s="1253"/>
      <c r="J7" s="1303"/>
      <c r="K7" s="1304"/>
      <c r="L7" s="1304"/>
      <c r="M7" s="1304"/>
      <c r="N7" s="1304"/>
      <c r="O7" s="1304"/>
      <c r="P7" s="1305"/>
      <c r="T7" s="8"/>
      <c r="U7" s="8"/>
      <c r="V7" s="8"/>
      <c r="W7" s="1252" t="s">
        <v>147</v>
      </c>
      <c r="X7" s="1302"/>
      <c r="Y7" s="1302"/>
      <c r="Z7" s="1253"/>
      <c r="AA7" s="1303" t="s">
        <v>235</v>
      </c>
      <c r="AB7" s="1304"/>
      <c r="AC7" s="1304"/>
      <c r="AD7" s="1304"/>
      <c r="AE7" s="1304"/>
      <c r="AF7" s="1304"/>
      <c r="AG7" s="1305"/>
      <c r="AI7" s="8"/>
    </row>
    <row r="8" spans="2:43" ht="22.5" customHeight="1">
      <c r="C8" s="1085" t="s">
        <v>215</v>
      </c>
      <c r="D8" s="1085"/>
      <c r="E8" s="1085"/>
      <c r="F8" s="8"/>
      <c r="G8" s="8"/>
      <c r="H8" s="8"/>
      <c r="I8" s="8"/>
      <c r="J8" s="8"/>
      <c r="K8" s="8"/>
      <c r="L8" s="8"/>
      <c r="M8" s="8"/>
      <c r="N8" s="8"/>
      <c r="O8" s="8"/>
      <c r="P8" s="8"/>
      <c r="T8" s="1085" t="s">
        <v>215</v>
      </c>
      <c r="U8" s="1085"/>
      <c r="V8" s="1085"/>
      <c r="W8" s="8"/>
      <c r="X8" s="8"/>
      <c r="AI8" s="8"/>
    </row>
    <row r="9" spans="2:43" ht="22.5" customHeight="1" thickBot="1">
      <c r="C9" s="253"/>
      <c r="D9" s="253"/>
      <c r="E9" s="253"/>
      <c r="F9" s="8"/>
      <c r="G9" s="8"/>
      <c r="H9" s="193" t="s">
        <v>195</v>
      </c>
      <c r="I9" s="193"/>
      <c r="J9" s="193"/>
      <c r="K9" s="193"/>
      <c r="L9" s="8"/>
      <c r="M9" s="193" t="s">
        <v>196</v>
      </c>
      <c r="N9" s="193"/>
      <c r="O9" s="193"/>
      <c r="P9" s="193"/>
      <c r="T9" s="253"/>
      <c r="U9" s="253"/>
      <c r="V9" s="253"/>
      <c r="W9" s="8"/>
      <c r="X9" s="8"/>
      <c r="Y9" s="193" t="s">
        <v>195</v>
      </c>
      <c r="Z9" s="193"/>
      <c r="AA9" s="193"/>
      <c r="AB9" s="193"/>
      <c r="AC9" s="8"/>
      <c r="AD9" s="193" t="s">
        <v>196</v>
      </c>
      <c r="AE9" s="193"/>
      <c r="AF9" s="193"/>
      <c r="AG9" s="193"/>
      <c r="AI9" s="8"/>
    </row>
    <row r="10" spans="2:43" ht="22.5" customHeight="1" thickBot="1">
      <c r="C10" s="8"/>
      <c r="D10" s="8"/>
      <c r="E10" s="8"/>
      <c r="F10" s="245"/>
      <c r="G10" s="288" t="s">
        <v>240</v>
      </c>
      <c r="H10" s="1286"/>
      <c r="I10" s="1287"/>
      <c r="J10" s="1287"/>
      <c r="K10" s="1288"/>
      <c r="L10" s="179" t="s">
        <v>192</v>
      </c>
      <c r="M10" s="1286"/>
      <c r="N10" s="1287"/>
      <c r="O10" s="1287"/>
      <c r="P10" s="1288"/>
      <c r="T10" s="8"/>
      <c r="U10" s="8"/>
      <c r="V10" s="8"/>
      <c r="W10" s="245">
        <v>5</v>
      </c>
      <c r="X10" s="288" t="s">
        <v>240</v>
      </c>
      <c r="Y10" s="1286">
        <v>45778</v>
      </c>
      <c r="Z10" s="1287"/>
      <c r="AA10" s="1287"/>
      <c r="AB10" s="1288"/>
      <c r="AC10" s="179" t="s">
        <v>192</v>
      </c>
      <c r="AD10" s="1286">
        <v>45808</v>
      </c>
      <c r="AE10" s="1287"/>
      <c r="AF10" s="1287"/>
      <c r="AG10" s="1288"/>
      <c r="AI10" s="8"/>
      <c r="AQ10" s="8" t="s">
        <v>251</v>
      </c>
    </row>
    <row r="11" spans="2:43" ht="22.5" customHeight="1">
      <c r="C11" s="8"/>
      <c r="D11" s="8"/>
      <c r="E11" s="8"/>
      <c r="F11" s="13"/>
      <c r="G11" s="8"/>
      <c r="H11" s="179"/>
      <c r="I11" s="179"/>
      <c r="J11" s="179"/>
      <c r="K11" s="179"/>
      <c r="L11" s="179"/>
      <c r="M11" s="179"/>
      <c r="N11" s="179"/>
      <c r="O11" s="179"/>
      <c r="P11" s="179"/>
      <c r="T11" s="8"/>
      <c r="U11" s="8"/>
      <c r="V11" s="8"/>
      <c r="W11" s="13"/>
      <c r="X11" s="8"/>
      <c r="Y11" s="179"/>
      <c r="Z11" s="179"/>
      <c r="AA11" s="179"/>
      <c r="AB11" s="179"/>
      <c r="AC11" s="179"/>
      <c r="AD11" s="179"/>
      <c r="AE11" s="179"/>
      <c r="AF11" s="179"/>
      <c r="AG11" s="179"/>
      <c r="AI11" s="8"/>
    </row>
    <row r="12" spans="2:43" ht="22.5" customHeight="1">
      <c r="C12" s="16" t="s">
        <v>243</v>
      </c>
      <c r="D12" s="16"/>
      <c r="E12" s="16"/>
      <c r="T12" s="16" t="s">
        <v>218</v>
      </c>
      <c r="U12" s="16"/>
      <c r="V12" s="16"/>
    </row>
    <row r="13" spans="2:43" ht="22.5" customHeight="1" thickBot="1">
      <c r="C13" s="1290" t="s">
        <v>217</v>
      </c>
      <c r="D13" s="1290"/>
      <c r="E13" s="1290"/>
      <c r="F13" s="1290"/>
      <c r="G13" s="180"/>
      <c r="H13" s="180"/>
      <c r="I13" s="180"/>
      <c r="J13" s="180"/>
      <c r="K13" s="180"/>
      <c r="L13" s="180"/>
      <c r="M13" s="180"/>
      <c r="N13" s="180"/>
      <c r="O13" s="180"/>
      <c r="Q13" s="180" t="s">
        <v>198</v>
      </c>
      <c r="T13" s="1290" t="s">
        <v>217</v>
      </c>
      <c r="U13" s="1290"/>
      <c r="V13" s="1290"/>
      <c r="W13" s="1290"/>
      <c r="X13" s="180"/>
      <c r="Y13" s="180"/>
      <c r="Z13" s="180"/>
      <c r="AA13" s="180"/>
      <c r="AB13" s="180"/>
      <c r="AC13" s="180"/>
      <c r="AD13" s="180"/>
      <c r="AE13" s="180"/>
      <c r="AF13" s="180"/>
      <c r="AH13" s="180" t="s">
        <v>198</v>
      </c>
    </row>
    <row r="14" spans="2:43" ht="35.25" customHeight="1" thickTop="1">
      <c r="D14" s="1291" t="s">
        <v>199</v>
      </c>
      <c r="E14" s="1291"/>
      <c r="F14" s="1306" t="s">
        <v>254</v>
      </c>
      <c r="G14" s="1307"/>
      <c r="H14" s="237" t="s">
        <v>236</v>
      </c>
      <c r="I14" s="1294" t="s">
        <v>239</v>
      </c>
      <c r="J14" s="1294"/>
      <c r="K14" s="238" t="s">
        <v>237</v>
      </c>
      <c r="L14" s="1295" t="s">
        <v>37</v>
      </c>
      <c r="M14" s="1296"/>
      <c r="N14" s="1297" t="s">
        <v>46</v>
      </c>
      <c r="O14" s="1298"/>
      <c r="P14" s="1299" t="s">
        <v>238</v>
      </c>
      <c r="Q14" s="1300"/>
      <c r="R14" s="181"/>
      <c r="U14" s="1334" t="s">
        <v>199</v>
      </c>
      <c r="V14" s="1334"/>
      <c r="W14" s="1306" t="s">
        <v>254</v>
      </c>
      <c r="X14" s="1307"/>
      <c r="Y14" s="231" t="s">
        <v>236</v>
      </c>
      <c r="Z14" s="1293" t="s">
        <v>239</v>
      </c>
      <c r="AA14" s="1293"/>
      <c r="AB14" s="232" t="s">
        <v>237</v>
      </c>
      <c r="AC14" s="1343" t="s">
        <v>37</v>
      </c>
      <c r="AD14" s="1344"/>
      <c r="AE14" s="1330" t="s">
        <v>46</v>
      </c>
      <c r="AF14" s="1331"/>
      <c r="AG14" s="1335" t="s">
        <v>238</v>
      </c>
      <c r="AH14" s="1336"/>
      <c r="AI14" s="181"/>
    </row>
    <row r="15" spans="2:43" ht="22.5" customHeight="1">
      <c r="D15" s="1292" t="s">
        <v>139</v>
      </c>
      <c r="E15" s="1292"/>
      <c r="F15" s="1284"/>
      <c r="G15" s="1285"/>
      <c r="H15" s="239"/>
      <c r="I15" s="1259"/>
      <c r="J15" s="1259"/>
      <c r="K15" s="240"/>
      <c r="L15" s="1260">
        <f t="shared" ref="L15:L20" si="0">K15*1000</f>
        <v>0</v>
      </c>
      <c r="M15" s="1261"/>
      <c r="N15" s="1266">
        <f t="shared" ref="N15:N21" si="1">I15+L15</f>
        <v>0</v>
      </c>
      <c r="O15" s="1267"/>
      <c r="P15" s="1268">
        <f>F15+N15</f>
        <v>0</v>
      </c>
      <c r="Q15" s="1269"/>
      <c r="R15" s="181"/>
      <c r="U15" s="1275" t="s">
        <v>139</v>
      </c>
      <c r="V15" s="1275"/>
      <c r="W15" s="1276">
        <v>110000</v>
      </c>
      <c r="X15" s="1277"/>
      <c r="Y15" s="233">
        <v>50</v>
      </c>
      <c r="Z15" s="1274">
        <v>125000</v>
      </c>
      <c r="AA15" s="1274"/>
      <c r="AB15" s="229">
        <v>100</v>
      </c>
      <c r="AC15" s="1262">
        <f t="shared" ref="AC15:AC20" si="2">AB15*1000</f>
        <v>100000</v>
      </c>
      <c r="AD15" s="1263"/>
      <c r="AE15" s="1332">
        <f t="shared" ref="AE15:AE21" si="3">Z15+AC15</f>
        <v>225000</v>
      </c>
      <c r="AF15" s="1333"/>
      <c r="AG15" s="1282">
        <f>W15+AE15</f>
        <v>335000</v>
      </c>
      <c r="AH15" s="1283"/>
      <c r="AI15" s="181"/>
    </row>
    <row r="16" spans="2:43" ht="22.5" customHeight="1">
      <c r="D16" s="1292" t="s">
        <v>189</v>
      </c>
      <c r="E16" s="1292"/>
      <c r="F16" s="1284"/>
      <c r="G16" s="1285"/>
      <c r="H16" s="239"/>
      <c r="I16" s="1259"/>
      <c r="J16" s="1259"/>
      <c r="K16" s="240"/>
      <c r="L16" s="1260">
        <f t="shared" si="0"/>
        <v>0</v>
      </c>
      <c r="M16" s="1261"/>
      <c r="N16" s="1266">
        <f t="shared" si="1"/>
        <v>0</v>
      </c>
      <c r="O16" s="1267"/>
      <c r="P16" s="1268">
        <f t="shared" ref="P16:P19" si="4">F16+N16</f>
        <v>0</v>
      </c>
      <c r="Q16" s="1269"/>
      <c r="R16" s="181"/>
      <c r="U16" s="1275" t="s">
        <v>189</v>
      </c>
      <c r="V16" s="1275"/>
      <c r="W16" s="1276">
        <v>115000</v>
      </c>
      <c r="X16" s="1277"/>
      <c r="Y16" s="233">
        <v>60</v>
      </c>
      <c r="Z16" s="1274">
        <v>150000</v>
      </c>
      <c r="AA16" s="1274"/>
      <c r="AB16" s="229">
        <v>120</v>
      </c>
      <c r="AC16" s="1262">
        <f t="shared" si="2"/>
        <v>120000</v>
      </c>
      <c r="AD16" s="1263"/>
      <c r="AE16" s="1332">
        <f t="shared" si="3"/>
        <v>270000</v>
      </c>
      <c r="AF16" s="1333"/>
      <c r="AG16" s="1282">
        <f t="shared" ref="AG16:AG19" si="5">W16+AE16</f>
        <v>385000</v>
      </c>
      <c r="AH16" s="1283"/>
      <c r="AI16" s="181"/>
    </row>
    <row r="17" spans="2:35" ht="22.5" customHeight="1">
      <c r="D17" s="1292" t="s">
        <v>40</v>
      </c>
      <c r="E17" s="1292"/>
      <c r="F17" s="1284"/>
      <c r="G17" s="1285"/>
      <c r="H17" s="239"/>
      <c r="I17" s="1259"/>
      <c r="J17" s="1259"/>
      <c r="K17" s="240"/>
      <c r="L17" s="1260">
        <f t="shared" si="0"/>
        <v>0</v>
      </c>
      <c r="M17" s="1261"/>
      <c r="N17" s="1266">
        <f t="shared" si="1"/>
        <v>0</v>
      </c>
      <c r="O17" s="1267"/>
      <c r="P17" s="1268">
        <f t="shared" si="4"/>
        <v>0</v>
      </c>
      <c r="Q17" s="1269"/>
      <c r="R17" s="183"/>
      <c r="U17" s="1275" t="s">
        <v>40</v>
      </c>
      <c r="V17" s="1275"/>
      <c r="W17" s="1276">
        <v>95000</v>
      </c>
      <c r="X17" s="1277"/>
      <c r="Y17" s="233">
        <v>35</v>
      </c>
      <c r="Z17" s="1274">
        <v>105000</v>
      </c>
      <c r="AA17" s="1274"/>
      <c r="AB17" s="229">
        <v>70</v>
      </c>
      <c r="AC17" s="1262">
        <f t="shared" si="2"/>
        <v>70000</v>
      </c>
      <c r="AD17" s="1263"/>
      <c r="AE17" s="1332">
        <f t="shared" si="3"/>
        <v>175000</v>
      </c>
      <c r="AF17" s="1333"/>
      <c r="AG17" s="1282">
        <f t="shared" si="5"/>
        <v>270000</v>
      </c>
      <c r="AH17" s="1283"/>
      <c r="AI17" s="183"/>
    </row>
    <row r="18" spans="2:35" ht="22.5" customHeight="1">
      <c r="D18" s="1292" t="s">
        <v>136</v>
      </c>
      <c r="E18" s="1292"/>
      <c r="F18" s="1284"/>
      <c r="G18" s="1285"/>
      <c r="H18" s="239"/>
      <c r="I18" s="1259"/>
      <c r="J18" s="1259"/>
      <c r="K18" s="240"/>
      <c r="L18" s="1260">
        <f t="shared" si="0"/>
        <v>0</v>
      </c>
      <c r="M18" s="1261"/>
      <c r="N18" s="1266">
        <f t="shared" si="1"/>
        <v>0</v>
      </c>
      <c r="O18" s="1267"/>
      <c r="P18" s="1268">
        <f t="shared" si="4"/>
        <v>0</v>
      </c>
      <c r="Q18" s="1269"/>
      <c r="R18" s="183"/>
      <c r="U18" s="1275" t="s">
        <v>136</v>
      </c>
      <c r="V18" s="1275"/>
      <c r="W18" s="1276">
        <v>55000</v>
      </c>
      <c r="X18" s="1277"/>
      <c r="Y18" s="233">
        <v>25</v>
      </c>
      <c r="Z18" s="1274">
        <v>75000</v>
      </c>
      <c r="AA18" s="1274"/>
      <c r="AB18" s="229">
        <v>50</v>
      </c>
      <c r="AC18" s="1262">
        <f t="shared" si="2"/>
        <v>50000</v>
      </c>
      <c r="AD18" s="1263"/>
      <c r="AE18" s="1332">
        <f t="shared" si="3"/>
        <v>125000</v>
      </c>
      <c r="AF18" s="1333"/>
      <c r="AG18" s="1282">
        <f t="shared" si="5"/>
        <v>180000</v>
      </c>
      <c r="AH18" s="1283"/>
      <c r="AI18" s="183"/>
    </row>
    <row r="19" spans="2:35" ht="22.5" customHeight="1">
      <c r="D19" s="1292" t="s">
        <v>137</v>
      </c>
      <c r="E19" s="1292"/>
      <c r="F19" s="1284"/>
      <c r="G19" s="1285"/>
      <c r="H19" s="239"/>
      <c r="I19" s="1259"/>
      <c r="J19" s="1259"/>
      <c r="K19" s="240"/>
      <c r="L19" s="1260">
        <f t="shared" si="0"/>
        <v>0</v>
      </c>
      <c r="M19" s="1261"/>
      <c r="N19" s="1266">
        <f t="shared" si="1"/>
        <v>0</v>
      </c>
      <c r="O19" s="1267"/>
      <c r="P19" s="1268">
        <f t="shared" si="4"/>
        <v>0</v>
      </c>
      <c r="Q19" s="1269"/>
      <c r="R19" s="183"/>
      <c r="U19" s="1275" t="s">
        <v>137</v>
      </c>
      <c r="V19" s="1275"/>
      <c r="W19" s="1276"/>
      <c r="X19" s="1277"/>
      <c r="Y19" s="233"/>
      <c r="Z19" s="1274"/>
      <c r="AA19" s="1274"/>
      <c r="AB19" s="229"/>
      <c r="AC19" s="1262">
        <f t="shared" si="2"/>
        <v>0</v>
      </c>
      <c r="AD19" s="1263"/>
      <c r="AE19" s="1332">
        <f t="shared" si="3"/>
        <v>0</v>
      </c>
      <c r="AF19" s="1333"/>
      <c r="AG19" s="1282">
        <f t="shared" si="5"/>
        <v>0</v>
      </c>
      <c r="AH19" s="1283"/>
      <c r="AI19" s="183"/>
    </row>
    <row r="20" spans="2:35" ht="22.5" customHeight="1" thickBot="1">
      <c r="D20" s="1314" t="s">
        <v>138</v>
      </c>
      <c r="E20" s="1314"/>
      <c r="F20" s="1315"/>
      <c r="G20" s="1316"/>
      <c r="H20" s="241"/>
      <c r="I20" s="1325"/>
      <c r="J20" s="1325"/>
      <c r="K20" s="242"/>
      <c r="L20" s="1326">
        <f t="shared" si="0"/>
        <v>0</v>
      </c>
      <c r="M20" s="1327"/>
      <c r="N20" s="1328">
        <f t="shared" si="1"/>
        <v>0</v>
      </c>
      <c r="O20" s="1329"/>
      <c r="P20" s="1272">
        <f>F20+N20</f>
        <v>0</v>
      </c>
      <c r="Q20" s="1273"/>
      <c r="R20" s="182"/>
      <c r="U20" s="1359" t="s">
        <v>138</v>
      </c>
      <c r="V20" s="1359"/>
      <c r="W20" s="1360"/>
      <c r="X20" s="1361"/>
      <c r="Y20" s="234"/>
      <c r="Z20" s="1362"/>
      <c r="AA20" s="1362"/>
      <c r="AB20" s="230"/>
      <c r="AC20" s="1356">
        <f t="shared" si="2"/>
        <v>0</v>
      </c>
      <c r="AD20" s="1357"/>
      <c r="AE20" s="1352">
        <f t="shared" si="3"/>
        <v>0</v>
      </c>
      <c r="AF20" s="1353"/>
      <c r="AG20" s="1347">
        <f>W20+AE20</f>
        <v>0</v>
      </c>
      <c r="AH20" s="1348"/>
      <c r="AI20" s="182"/>
    </row>
    <row r="21" spans="2:35" ht="22.5" customHeight="1" thickBot="1">
      <c r="D21" s="1317" t="s">
        <v>45</v>
      </c>
      <c r="E21" s="1318"/>
      <c r="F21" s="1321">
        <f>SUM(F15:G20)</f>
        <v>0</v>
      </c>
      <c r="G21" s="1322"/>
      <c r="H21" s="243">
        <f>SUM(H15:H20)</f>
        <v>0</v>
      </c>
      <c r="I21" s="1270">
        <f>SUM(I15:J20)</f>
        <v>0</v>
      </c>
      <c r="J21" s="1270"/>
      <c r="K21" s="244">
        <f>SUM(K15:K20)</f>
        <v>0</v>
      </c>
      <c r="L21" s="1270">
        <f>SUM(L15:M20)</f>
        <v>0</v>
      </c>
      <c r="M21" s="1271"/>
      <c r="N21" s="1323">
        <f t="shared" si="1"/>
        <v>0</v>
      </c>
      <c r="O21" s="1324"/>
      <c r="P21" s="1319">
        <f>SUM(P15:Q20)</f>
        <v>0</v>
      </c>
      <c r="Q21" s="1320"/>
      <c r="R21" s="182"/>
      <c r="U21" s="1278" t="s">
        <v>45</v>
      </c>
      <c r="V21" s="1279"/>
      <c r="W21" s="1280">
        <f>SUM(W15:X20)</f>
        <v>375000</v>
      </c>
      <c r="X21" s="1281"/>
      <c r="Y21" s="235">
        <f>SUM(Y15:Y20)</f>
        <v>170</v>
      </c>
      <c r="Z21" s="1351">
        <f>SUM(Z15:AA20)</f>
        <v>455000</v>
      </c>
      <c r="AA21" s="1351"/>
      <c r="AB21" s="236">
        <f>SUM(AB15:AB20)</f>
        <v>340</v>
      </c>
      <c r="AC21" s="1351">
        <f>SUM(AC15:AD20)</f>
        <v>340000</v>
      </c>
      <c r="AD21" s="1358"/>
      <c r="AE21" s="1354">
        <f t="shared" si="3"/>
        <v>795000</v>
      </c>
      <c r="AF21" s="1355"/>
      <c r="AG21" s="1264">
        <f>SUM(AG15:AH20)</f>
        <v>1170000</v>
      </c>
      <c r="AH21" s="1265"/>
      <c r="AI21" s="182"/>
    </row>
    <row r="22" spans="2:35" ht="22.5" customHeight="1">
      <c r="D22" s="186"/>
      <c r="E22" s="186"/>
      <c r="F22" s="187"/>
      <c r="G22" s="187"/>
      <c r="H22" s="188"/>
      <c r="I22" s="188"/>
      <c r="J22" s="188"/>
      <c r="K22" s="187"/>
      <c r="M22" s="184"/>
      <c r="N22" s="189"/>
      <c r="O22" s="190"/>
      <c r="P22" s="190"/>
      <c r="Q22" s="190"/>
      <c r="R22" s="182"/>
      <c r="U22" s="186"/>
      <c r="V22" s="186"/>
      <c r="W22" s="187"/>
      <c r="X22" s="187"/>
      <c r="Y22" s="188"/>
      <c r="Z22" s="188"/>
      <c r="AA22" s="188"/>
      <c r="AB22" s="187"/>
      <c r="AD22" s="184"/>
      <c r="AE22" s="189"/>
      <c r="AF22" s="190"/>
      <c r="AG22" s="190"/>
      <c r="AH22" s="190"/>
      <c r="AI22" s="182"/>
    </row>
    <row r="23" spans="2:35" ht="22.5" customHeight="1">
      <c r="K23" s="187"/>
      <c r="L23" s="1308" t="s">
        <v>244</v>
      </c>
      <c r="M23" s="1308"/>
      <c r="N23" s="1309">
        <f>I21</f>
        <v>0</v>
      </c>
      <c r="O23" s="1310"/>
      <c r="P23" s="1310"/>
      <c r="Q23" s="190"/>
      <c r="R23" s="182"/>
      <c r="AB23" s="187"/>
      <c r="AC23" s="1308" t="s">
        <v>244</v>
      </c>
      <c r="AD23" s="1308"/>
      <c r="AE23" s="1349">
        <f>Z21</f>
        <v>455000</v>
      </c>
      <c r="AF23" s="1350"/>
      <c r="AG23" s="1350"/>
      <c r="AH23" s="190"/>
      <c r="AI23" s="182"/>
    </row>
    <row r="24" spans="2:35" ht="22.5" customHeight="1">
      <c r="C24" s="181"/>
      <c r="K24" s="8"/>
      <c r="L24" s="1308" t="s">
        <v>37</v>
      </c>
      <c r="M24" s="1308"/>
      <c r="N24" s="1309">
        <f>L21</f>
        <v>0</v>
      </c>
      <c r="O24" s="1310"/>
      <c r="P24" s="1310"/>
      <c r="Q24" s="8"/>
      <c r="R24" s="8"/>
      <c r="T24" s="181"/>
      <c r="AB24" s="8"/>
      <c r="AC24" s="1308" t="s">
        <v>213</v>
      </c>
      <c r="AD24" s="1308"/>
      <c r="AE24" s="1349">
        <f>AC21</f>
        <v>340000</v>
      </c>
      <c r="AF24" s="1350"/>
      <c r="AG24" s="1350"/>
      <c r="AH24" s="8"/>
      <c r="AI24" s="8"/>
    </row>
    <row r="25" spans="2:35" ht="22.5" customHeight="1">
      <c r="C25" s="181"/>
      <c r="K25" s="8"/>
      <c r="L25" s="1308" t="s">
        <v>214</v>
      </c>
      <c r="M25" s="1308"/>
      <c r="N25" s="1312">
        <f>N21</f>
        <v>0</v>
      </c>
      <c r="O25" s="1313"/>
      <c r="P25" s="1313"/>
      <c r="Q25" s="8"/>
      <c r="R25" s="8"/>
      <c r="T25" s="181"/>
      <c r="AB25" s="8"/>
      <c r="AC25" s="1308" t="s">
        <v>214</v>
      </c>
      <c r="AD25" s="1308"/>
      <c r="AE25" s="1345">
        <f>AE21</f>
        <v>795000</v>
      </c>
      <c r="AF25" s="1346"/>
      <c r="AG25" s="1346"/>
      <c r="AH25" s="8"/>
      <c r="AI25" s="8"/>
    </row>
    <row r="26" spans="2:35" ht="22.5" customHeight="1">
      <c r="C26" s="181"/>
      <c r="D26" s="181"/>
      <c r="G26" s="181"/>
      <c r="H26" s="181"/>
      <c r="I26" s="183"/>
      <c r="J26" s="183"/>
      <c r="K26" s="8"/>
      <c r="L26" s="8"/>
      <c r="M26" s="8"/>
      <c r="N26" s="8"/>
      <c r="O26" s="8"/>
      <c r="P26" s="8"/>
      <c r="Q26" s="8"/>
      <c r="R26" s="8"/>
      <c r="S26" s="8"/>
      <c r="T26" s="8"/>
      <c r="U26" s="8"/>
      <c r="V26" s="8"/>
      <c r="W26" s="8"/>
      <c r="X26" s="8"/>
      <c r="Y26" s="8"/>
      <c r="Z26" s="8"/>
      <c r="AA26" s="183"/>
      <c r="AB26" s="8"/>
      <c r="AC26" s="8"/>
      <c r="AD26" s="8"/>
      <c r="AE26" s="8"/>
      <c r="AF26" s="8"/>
      <c r="AG26" s="8"/>
      <c r="AH26" s="8"/>
      <c r="AI26" s="8"/>
    </row>
    <row r="27" spans="2:35" ht="22.5" customHeight="1">
      <c r="K27" s="1311" t="s">
        <v>2</v>
      </c>
      <c r="L27" s="1311"/>
      <c r="M27" s="1258">
        <f>情報シート!C7</f>
        <v>0</v>
      </c>
      <c r="N27" s="1258"/>
      <c r="O27" s="1258"/>
      <c r="P27" s="1258"/>
      <c r="Q27" s="1258"/>
      <c r="R27" s="1258"/>
      <c r="S27" s="8"/>
      <c r="T27" s="8"/>
      <c r="U27" s="8"/>
      <c r="V27" s="8"/>
      <c r="W27" s="8"/>
      <c r="X27" s="8"/>
      <c r="Y27" s="8"/>
      <c r="Z27" s="8"/>
      <c r="AA27" s="8"/>
      <c r="AB27" s="1311" t="s">
        <v>2</v>
      </c>
      <c r="AC27" s="1311"/>
      <c r="AD27" s="1258" t="str">
        <f>情報シート!S7</f>
        <v>○●旅行株式会社</v>
      </c>
      <c r="AE27" s="1258"/>
      <c r="AF27" s="1258"/>
      <c r="AG27" s="1258"/>
      <c r="AH27" s="1258"/>
      <c r="AI27" s="1258"/>
    </row>
    <row r="28" spans="2:35" ht="22.5" customHeight="1">
      <c r="K28" s="1311"/>
      <c r="L28" s="1311"/>
      <c r="M28" s="1258">
        <f>情報シート!C8</f>
        <v>0</v>
      </c>
      <c r="N28" s="1258"/>
      <c r="O28" s="1258"/>
      <c r="P28" s="1258"/>
      <c r="Q28" s="1258"/>
      <c r="R28" s="1258"/>
      <c r="S28" s="8"/>
      <c r="T28" s="8"/>
      <c r="U28" s="8"/>
      <c r="V28" s="8"/>
      <c r="W28" s="8"/>
      <c r="X28" s="8"/>
      <c r="Y28" s="8"/>
      <c r="Z28" s="8"/>
      <c r="AA28" s="8"/>
      <c r="AB28" s="1311"/>
      <c r="AC28" s="1311"/>
      <c r="AD28" s="1258" t="str">
        <f>情報シート!S8</f>
        <v>長崎支店</v>
      </c>
      <c r="AE28" s="1258"/>
      <c r="AF28" s="1258"/>
      <c r="AG28" s="1258"/>
      <c r="AH28" s="1258"/>
      <c r="AI28" s="1258"/>
    </row>
    <row r="29" spans="2:35" ht="22.5" customHeight="1">
      <c r="L29" s="185" t="s">
        <v>9</v>
      </c>
      <c r="M29" s="1258">
        <f>情報シート!C12</f>
        <v>0</v>
      </c>
      <c r="N29" s="1258"/>
      <c r="O29" s="1258"/>
      <c r="P29" s="1258"/>
      <c r="Q29" s="1258"/>
      <c r="R29" s="1258"/>
      <c r="S29" s="8"/>
      <c r="T29" s="8"/>
      <c r="U29" s="8"/>
      <c r="V29" s="8"/>
      <c r="W29" s="8"/>
      <c r="X29" s="8"/>
      <c r="Y29" s="8"/>
      <c r="Z29" s="8"/>
      <c r="AA29" s="8"/>
      <c r="AC29" s="185" t="s">
        <v>9</v>
      </c>
      <c r="AD29" s="1258" t="str">
        <f>情報シート!S12</f>
        <v>長崎　次郎</v>
      </c>
      <c r="AE29" s="1258"/>
      <c r="AF29" s="1258"/>
      <c r="AG29" s="1258"/>
      <c r="AH29" s="1258"/>
      <c r="AI29" s="1258"/>
    </row>
    <row r="30" spans="2:35" ht="22.5" customHeight="1">
      <c r="L30" s="185" t="s">
        <v>10</v>
      </c>
      <c r="M30" s="1258">
        <f>情報シート!C13</f>
        <v>0</v>
      </c>
      <c r="N30" s="1258"/>
      <c r="O30" s="1258"/>
      <c r="P30" s="1258"/>
      <c r="Q30" s="1258"/>
      <c r="R30" s="1258"/>
      <c r="S30" s="8"/>
      <c r="T30" s="8"/>
      <c r="U30" s="8"/>
      <c r="V30" s="8"/>
      <c r="W30" s="8"/>
      <c r="X30" s="8"/>
      <c r="Y30" s="8"/>
      <c r="Z30" s="8"/>
      <c r="AA30" s="8"/>
      <c r="AC30" s="185" t="s">
        <v>10</v>
      </c>
      <c r="AD30" s="1258" t="str">
        <f>情報シート!S13</f>
        <v>095-8〇○-△□△○</v>
      </c>
      <c r="AE30" s="1258"/>
      <c r="AF30" s="1258"/>
      <c r="AG30" s="1258"/>
      <c r="AH30" s="1258"/>
      <c r="AI30" s="1258"/>
    </row>
    <row r="31" spans="2:35" ht="22.5" customHeight="1">
      <c r="L31" s="185" t="s">
        <v>11</v>
      </c>
      <c r="M31" s="1258">
        <f>情報シート!C14</f>
        <v>0</v>
      </c>
      <c r="N31" s="1258"/>
      <c r="O31" s="1258"/>
      <c r="P31" s="1258"/>
      <c r="Q31" s="1258"/>
      <c r="R31" s="1258"/>
      <c r="T31" s="8"/>
      <c r="U31" s="8"/>
      <c r="V31" s="8"/>
      <c r="W31" s="8"/>
      <c r="X31" s="8"/>
      <c r="Y31" s="8"/>
      <c r="Z31" s="8"/>
      <c r="AA31" s="8"/>
      <c r="AC31" s="185" t="s">
        <v>11</v>
      </c>
      <c r="AD31" s="1258" t="str">
        <f>情報シート!S14</f>
        <v>aaabbbi@ngswwwooo.com</v>
      </c>
      <c r="AE31" s="1258"/>
      <c r="AF31" s="1258"/>
      <c r="AG31" s="1258"/>
      <c r="AH31" s="1258"/>
      <c r="AI31" s="1258"/>
    </row>
    <row r="32" spans="2:35" ht="22.5" customHeight="1" thickBot="1">
      <c r="B32" s="210"/>
      <c r="C32" s="210"/>
      <c r="D32" s="210"/>
      <c r="E32" s="210"/>
      <c r="F32" s="210"/>
      <c r="G32" s="210"/>
      <c r="H32" s="210"/>
      <c r="I32" s="210"/>
      <c r="J32" s="210"/>
      <c r="K32" s="210"/>
      <c r="L32" s="210"/>
      <c r="M32" s="210"/>
      <c r="N32" s="210"/>
      <c r="O32" s="210"/>
      <c r="P32" s="210"/>
      <c r="Q32" s="210"/>
      <c r="R32" s="211"/>
      <c r="S32" s="210"/>
      <c r="T32" s="210"/>
      <c r="U32" s="210"/>
      <c r="V32" s="210"/>
      <c r="W32" s="210"/>
      <c r="X32" s="210"/>
      <c r="Y32" s="210"/>
      <c r="Z32" s="210"/>
      <c r="AA32" s="210"/>
      <c r="AB32" s="210"/>
      <c r="AC32" s="210"/>
      <c r="AD32" s="210"/>
      <c r="AE32" s="210"/>
      <c r="AF32" s="210"/>
      <c r="AG32" s="210"/>
      <c r="AH32" s="210"/>
      <c r="AI32" s="211"/>
    </row>
    <row r="33" spans="2:36" ht="22.5" customHeight="1">
      <c r="B33" s="8"/>
      <c r="C33" s="255" t="s">
        <v>294</v>
      </c>
      <c r="D33" s="8"/>
      <c r="E33" s="8"/>
      <c r="F33" s="8"/>
      <c r="G33" s="8"/>
      <c r="H33" s="8"/>
      <c r="I33" s="8"/>
      <c r="J33" s="8"/>
      <c r="K33" s="8"/>
      <c r="L33" s="8"/>
      <c r="M33" s="8"/>
      <c r="N33" s="8"/>
      <c r="O33" s="291"/>
      <c r="P33" s="291"/>
      <c r="Q33" s="291"/>
      <c r="R33" s="291"/>
      <c r="S33" s="255"/>
      <c r="T33" s="255" t="s">
        <v>294</v>
      </c>
      <c r="U33" s="75"/>
      <c r="V33" s="75"/>
      <c r="W33" s="75"/>
      <c r="X33" s="75"/>
      <c r="Y33" s="75"/>
      <c r="Z33" s="75"/>
      <c r="AA33" s="75"/>
      <c r="AB33" s="75"/>
      <c r="AC33" s="75"/>
      <c r="AD33" s="75"/>
      <c r="AE33" s="75"/>
      <c r="AF33" s="291"/>
      <c r="AG33" s="291"/>
      <c r="AH33" s="291"/>
      <c r="AI33" s="291"/>
    </row>
    <row r="34" spans="2:36" ht="22.5" customHeight="1">
      <c r="M34" s="1337" t="s">
        <v>0</v>
      </c>
      <c r="N34" s="1337"/>
      <c r="O34" s="1341"/>
      <c r="P34" s="1341"/>
      <c r="Q34" s="1341"/>
      <c r="R34" s="1341"/>
      <c r="U34" s="8"/>
      <c r="V34" s="8"/>
      <c r="W34" s="8"/>
      <c r="X34" s="8"/>
      <c r="Y34" s="8"/>
      <c r="Z34" s="8"/>
      <c r="AA34" s="8"/>
      <c r="AB34" s="8"/>
      <c r="AC34" s="8"/>
      <c r="AD34" s="1337" t="s">
        <v>0</v>
      </c>
      <c r="AE34" s="1337"/>
      <c r="AF34" s="1341"/>
      <c r="AG34" s="1341"/>
      <c r="AH34" s="1341"/>
      <c r="AI34" s="1341"/>
    </row>
    <row r="35" spans="2:36" ht="22.5" customHeight="1">
      <c r="R35" s="166"/>
      <c r="AI35" s="166"/>
    </row>
    <row r="36" spans="2:36" ht="22.5" customHeight="1">
      <c r="C36" s="99" t="s">
        <v>275</v>
      </c>
      <c r="R36" s="166"/>
      <c r="T36" s="99" t="s">
        <v>275</v>
      </c>
      <c r="AI36" s="166"/>
    </row>
    <row r="37" spans="2:36" ht="22.5" customHeight="1">
      <c r="C37" s="214" t="s">
        <v>274</v>
      </c>
      <c r="T37" s="214" t="s">
        <v>274</v>
      </c>
    </row>
    <row r="38" spans="2:36" ht="22.5" customHeight="1">
      <c r="B38" s="8"/>
      <c r="K38" s="1133" t="s">
        <v>2</v>
      </c>
      <c r="L38" s="1133"/>
      <c r="M38" s="1338">
        <f>情報シート!C7</f>
        <v>0</v>
      </c>
      <c r="N38" s="1338"/>
      <c r="O38" s="1338"/>
      <c r="P38" s="1338"/>
      <c r="Q38" s="1338"/>
      <c r="R38" s="1338"/>
      <c r="S38" s="214"/>
      <c r="AB38" s="1133" t="s">
        <v>2</v>
      </c>
      <c r="AC38" s="1133"/>
      <c r="AD38" s="1338"/>
      <c r="AE38" s="1338"/>
      <c r="AF38" s="1338"/>
      <c r="AG38" s="1338"/>
      <c r="AH38" s="1338"/>
      <c r="AI38" s="1338"/>
      <c r="AJ38" s="4"/>
    </row>
    <row r="39" spans="2:36" ht="22.5" customHeight="1">
      <c r="K39" s="1133"/>
      <c r="L39" s="1133"/>
      <c r="M39" s="1339">
        <f>情報シート!C8</f>
        <v>0</v>
      </c>
      <c r="N39" s="1339"/>
      <c r="O39" s="1339"/>
      <c r="P39" s="1339"/>
      <c r="Q39" s="1339"/>
      <c r="R39" s="1339"/>
      <c r="AB39" s="1133"/>
      <c r="AC39" s="1133"/>
      <c r="AD39" s="1339"/>
      <c r="AE39" s="1339"/>
      <c r="AF39" s="1339"/>
      <c r="AG39" s="1339"/>
      <c r="AH39" s="1339"/>
      <c r="AI39" s="1339"/>
      <c r="AJ39" s="4"/>
    </row>
    <row r="40" spans="2:36" ht="22.5" customHeight="1">
      <c r="C40" s="8"/>
      <c r="D40" s="8"/>
      <c r="E40" s="8"/>
      <c r="F40" s="8"/>
      <c r="G40" s="8"/>
      <c r="H40" s="8"/>
      <c r="I40" s="8"/>
      <c r="J40" s="8"/>
      <c r="K40" s="1134" t="s">
        <v>3</v>
      </c>
      <c r="L40" s="1134"/>
      <c r="M40" s="1340">
        <f>情報シート!C10</f>
        <v>0</v>
      </c>
      <c r="N40" s="1340"/>
      <c r="O40" s="1340"/>
      <c r="P40" s="100"/>
      <c r="Q40" s="99"/>
      <c r="R40" s="3"/>
      <c r="U40" s="8"/>
      <c r="V40" s="8"/>
      <c r="W40" s="8"/>
      <c r="X40" s="8"/>
      <c r="Y40" s="8"/>
      <c r="Z40" s="8"/>
      <c r="AA40" s="8"/>
      <c r="AB40" s="1134" t="s">
        <v>3</v>
      </c>
      <c r="AC40" s="1134"/>
      <c r="AD40" s="1340"/>
      <c r="AE40" s="1340"/>
      <c r="AF40" s="1340"/>
      <c r="AG40" s="100"/>
      <c r="AH40" s="99"/>
      <c r="AI40" s="3"/>
      <c r="AJ40" s="4"/>
    </row>
    <row r="41" spans="2:36" ht="22.5" customHeight="1">
      <c r="C41" s="8"/>
      <c r="D41" s="1337"/>
      <c r="E41" s="1337"/>
      <c r="F41" s="1337"/>
      <c r="G41" s="1337"/>
      <c r="H41" s="1337"/>
      <c r="I41" s="1337"/>
      <c r="J41" s="1337"/>
      <c r="K41" s="1134" t="s">
        <v>4</v>
      </c>
      <c r="L41" s="1134"/>
      <c r="M41" s="1342">
        <f>情報シート!C11</f>
        <v>0</v>
      </c>
      <c r="N41" s="1342"/>
      <c r="O41" s="1342"/>
      <c r="P41" s="1342"/>
      <c r="Q41" s="99" t="s">
        <v>158</v>
      </c>
      <c r="R41" s="3"/>
      <c r="T41" s="8"/>
      <c r="U41" s="1337"/>
      <c r="V41" s="1337"/>
      <c r="W41" s="1337"/>
      <c r="X41" s="1337"/>
      <c r="Y41" s="1337"/>
      <c r="Z41" s="1337"/>
      <c r="AA41" s="1337"/>
      <c r="AB41" s="1134" t="s">
        <v>4</v>
      </c>
      <c r="AC41" s="1134"/>
      <c r="AD41" s="1342"/>
      <c r="AE41" s="1342"/>
      <c r="AF41" s="1342"/>
      <c r="AG41" s="1342"/>
      <c r="AH41" s="99" t="s">
        <v>5</v>
      </c>
      <c r="AI41" s="3"/>
      <c r="AJ41" s="4"/>
    </row>
    <row r="42" spans="2:36" ht="22.5" customHeight="1">
      <c r="R42" s="166"/>
      <c r="AI42" s="166"/>
    </row>
    <row r="43" spans="2:36" ht="22.5" customHeight="1">
      <c r="R43" s="166"/>
      <c r="AI43" s="166"/>
    </row>
    <row r="44" spans="2:36" ht="22.5" customHeight="1">
      <c r="R44" s="166"/>
      <c r="AI44" s="166"/>
    </row>
    <row r="45" spans="2:36" ht="22.5" customHeight="1">
      <c r="R45" s="166"/>
      <c r="AI45" s="166"/>
    </row>
    <row r="46" spans="2:36" ht="22.5" customHeight="1">
      <c r="R46" s="166"/>
      <c r="AI46" s="166"/>
    </row>
    <row r="47" spans="2:36" ht="22.5" customHeight="1">
      <c r="G47" s="159" t="s">
        <v>147</v>
      </c>
      <c r="K47" s="159" t="s">
        <v>191</v>
      </c>
      <c r="L47" s="8"/>
      <c r="X47" s="159" t="s">
        <v>147</v>
      </c>
      <c r="AB47" s="159" t="s">
        <v>191</v>
      </c>
      <c r="AC47" s="8"/>
    </row>
    <row r="48" spans="2:36" ht="22.5" customHeight="1">
      <c r="G48" s="159" t="s">
        <v>148</v>
      </c>
      <c r="K48" s="159" t="s">
        <v>209</v>
      </c>
      <c r="L48" s="8"/>
      <c r="X48" s="159" t="s">
        <v>148</v>
      </c>
      <c r="AB48" s="159" t="s">
        <v>209</v>
      </c>
      <c r="AC48" s="8"/>
    </row>
    <row r="49" spans="7:29" ht="22.5" customHeight="1">
      <c r="G49" s="159" t="s">
        <v>211</v>
      </c>
      <c r="K49" s="159" t="s">
        <v>229</v>
      </c>
      <c r="L49" s="8"/>
      <c r="X49" s="159" t="s">
        <v>211</v>
      </c>
      <c r="AB49" s="159" t="s">
        <v>229</v>
      </c>
      <c r="AC49" s="8"/>
    </row>
    <row r="50" spans="7:29" ht="22.5" customHeight="1">
      <c r="K50" s="159" t="s">
        <v>210</v>
      </c>
      <c r="L50" s="8"/>
      <c r="AB50" s="159" t="s">
        <v>210</v>
      </c>
      <c r="AC50" s="8"/>
    </row>
    <row r="51" spans="7:29" ht="22.5" customHeight="1">
      <c r="K51" s="159" t="s">
        <v>212</v>
      </c>
      <c r="L51" s="8"/>
      <c r="AB51" s="159" t="s">
        <v>212</v>
      </c>
      <c r="AC51" s="8"/>
    </row>
    <row r="52" spans="7:29" ht="22.5" customHeight="1">
      <c r="G52" s="8"/>
      <c r="H52" s="8"/>
      <c r="I52" s="8"/>
      <c r="J52" s="8"/>
      <c r="K52" s="8"/>
      <c r="L52" s="8"/>
      <c r="X52" s="8"/>
      <c r="Y52" s="8"/>
      <c r="Z52" s="8"/>
      <c r="AA52" s="8"/>
      <c r="AB52" s="8"/>
      <c r="AC52" s="8"/>
    </row>
  </sheetData>
  <mergeCells count="157">
    <mergeCell ref="U19:V19"/>
    <mergeCell ref="AE24:AG24"/>
    <mergeCell ref="AB27:AC28"/>
    <mergeCell ref="AC25:AD25"/>
    <mergeCell ref="Z19:AA19"/>
    <mergeCell ref="Z21:AA21"/>
    <mergeCell ref="AE20:AF20"/>
    <mergeCell ref="AE21:AF21"/>
    <mergeCell ref="AC20:AD20"/>
    <mergeCell ref="AC21:AD21"/>
    <mergeCell ref="U20:V20"/>
    <mergeCell ref="W20:X20"/>
    <mergeCell ref="Z20:AA20"/>
    <mergeCell ref="AG18:AH18"/>
    <mergeCell ref="AC14:AD14"/>
    <mergeCell ref="AC17:AD17"/>
    <mergeCell ref="AC18:AD18"/>
    <mergeCell ref="AC24:AD24"/>
    <mergeCell ref="AE25:AG25"/>
    <mergeCell ref="AG19:AH19"/>
    <mergeCell ref="AG20:AH20"/>
    <mergeCell ref="AC23:AD23"/>
    <mergeCell ref="AE23:AG23"/>
    <mergeCell ref="D41:J41"/>
    <mergeCell ref="U41:AA41"/>
    <mergeCell ref="AD30:AI30"/>
    <mergeCell ref="AD31:AI31"/>
    <mergeCell ref="AB38:AC39"/>
    <mergeCell ref="AD38:AI38"/>
    <mergeCell ref="AD39:AI39"/>
    <mergeCell ref="AB40:AC40"/>
    <mergeCell ref="AD40:AF40"/>
    <mergeCell ref="K40:L40"/>
    <mergeCell ref="K41:L41"/>
    <mergeCell ref="M34:N34"/>
    <mergeCell ref="O34:R34"/>
    <mergeCell ref="AD34:AE34"/>
    <mergeCell ref="M31:R31"/>
    <mergeCell ref="M30:R30"/>
    <mergeCell ref="M40:O40"/>
    <mergeCell ref="M41:P41"/>
    <mergeCell ref="M38:R38"/>
    <mergeCell ref="M39:R39"/>
    <mergeCell ref="AB41:AC41"/>
    <mergeCell ref="AD41:AG41"/>
    <mergeCell ref="AF34:AI34"/>
    <mergeCell ref="V3:AF3"/>
    <mergeCell ref="T5:V5"/>
    <mergeCell ref="W7:Z7"/>
    <mergeCell ref="T8:V8"/>
    <mergeCell ref="Y10:AB10"/>
    <mergeCell ref="AD10:AG10"/>
    <mergeCell ref="AA7:AG7"/>
    <mergeCell ref="AC19:AD19"/>
    <mergeCell ref="AE14:AF14"/>
    <mergeCell ref="AE15:AF15"/>
    <mergeCell ref="AE16:AF16"/>
    <mergeCell ref="AE17:AF17"/>
    <mergeCell ref="AE18:AF18"/>
    <mergeCell ref="AE19:AF19"/>
    <mergeCell ref="W19:X19"/>
    <mergeCell ref="T13:W13"/>
    <mergeCell ref="U14:V14"/>
    <mergeCell ref="W14:X14"/>
    <mergeCell ref="U15:V15"/>
    <mergeCell ref="U16:V16"/>
    <mergeCell ref="AG14:AH14"/>
    <mergeCell ref="W15:X15"/>
    <mergeCell ref="U17:V17"/>
    <mergeCell ref="W17:X17"/>
    <mergeCell ref="L23:M23"/>
    <mergeCell ref="N23:P23"/>
    <mergeCell ref="L24:M24"/>
    <mergeCell ref="N24:P24"/>
    <mergeCell ref="K27:L28"/>
    <mergeCell ref="M27:R27"/>
    <mergeCell ref="L25:M25"/>
    <mergeCell ref="D19:E19"/>
    <mergeCell ref="F19:G19"/>
    <mergeCell ref="N25:P25"/>
    <mergeCell ref="M28:R28"/>
    <mergeCell ref="D20:E20"/>
    <mergeCell ref="F20:G20"/>
    <mergeCell ref="D21:E21"/>
    <mergeCell ref="P21:Q21"/>
    <mergeCell ref="I21:J21"/>
    <mergeCell ref="F21:G21"/>
    <mergeCell ref="N21:O21"/>
    <mergeCell ref="I20:J20"/>
    <mergeCell ref="L20:M20"/>
    <mergeCell ref="N20:O20"/>
    <mergeCell ref="B1:L1"/>
    <mergeCell ref="C5:E5"/>
    <mergeCell ref="F7:I7"/>
    <mergeCell ref="C8:E8"/>
    <mergeCell ref="J7:P7"/>
    <mergeCell ref="D17:E17"/>
    <mergeCell ref="F17:G17"/>
    <mergeCell ref="I17:J17"/>
    <mergeCell ref="L17:M17"/>
    <mergeCell ref="N17:O17"/>
    <mergeCell ref="N16:O16"/>
    <mergeCell ref="F14:G14"/>
    <mergeCell ref="D15:E15"/>
    <mergeCell ref="F15:G15"/>
    <mergeCell ref="D16:E16"/>
    <mergeCell ref="F16:G16"/>
    <mergeCell ref="L16:M16"/>
    <mergeCell ref="P15:Q15"/>
    <mergeCell ref="F18:G18"/>
    <mergeCell ref="H10:K10"/>
    <mergeCell ref="M10:P10"/>
    <mergeCell ref="N15:O15"/>
    <mergeCell ref="P17:Q17"/>
    <mergeCell ref="E3:O3"/>
    <mergeCell ref="AD28:AI28"/>
    <mergeCell ref="AD29:AI29"/>
    <mergeCell ref="K38:L39"/>
    <mergeCell ref="AD27:AI27"/>
    <mergeCell ref="C13:F13"/>
    <mergeCell ref="D14:E14"/>
    <mergeCell ref="D18:E18"/>
    <mergeCell ref="P16:Q16"/>
    <mergeCell ref="W16:X16"/>
    <mergeCell ref="Z14:AA14"/>
    <mergeCell ref="Z15:AA15"/>
    <mergeCell ref="Z16:AA16"/>
    <mergeCell ref="I18:J18"/>
    <mergeCell ref="I19:J19"/>
    <mergeCell ref="I14:J14"/>
    <mergeCell ref="L14:M14"/>
    <mergeCell ref="N14:O14"/>
    <mergeCell ref="P14:Q14"/>
    <mergeCell ref="M29:R29"/>
    <mergeCell ref="I15:J15"/>
    <mergeCell ref="L15:M15"/>
    <mergeCell ref="AC15:AD15"/>
    <mergeCell ref="AC16:AD16"/>
    <mergeCell ref="AG21:AH21"/>
    <mergeCell ref="L18:M18"/>
    <mergeCell ref="N18:O18"/>
    <mergeCell ref="P18:Q18"/>
    <mergeCell ref="L19:M19"/>
    <mergeCell ref="N19:O19"/>
    <mergeCell ref="P19:Q19"/>
    <mergeCell ref="L21:M21"/>
    <mergeCell ref="P20:Q20"/>
    <mergeCell ref="Z17:AA17"/>
    <mergeCell ref="Z18:AA18"/>
    <mergeCell ref="U18:V18"/>
    <mergeCell ref="W18:X18"/>
    <mergeCell ref="U21:V21"/>
    <mergeCell ref="W21:X21"/>
    <mergeCell ref="I16:J16"/>
    <mergeCell ref="AG15:AH15"/>
    <mergeCell ref="AG16:AH16"/>
    <mergeCell ref="AG17:AH17"/>
  </mergeCells>
  <phoneticPr fontId="1"/>
  <dataValidations count="1">
    <dataValidation type="list" allowBlank="1" showInputMessage="1" showErrorMessage="1" sqref="F7:I7 W7:Z7" xr:uid="{A4E813C4-38F1-425F-8434-5B506EC9F344}">
      <formula1>$G$43:$G$49</formula1>
    </dataValidation>
  </dataValidations>
  <pageMargins left="0.6692913385826772" right="0.47244094488188981" top="0.62992125984251968" bottom="0.39370078740157483" header="0.31496062992125984" footer="0.31496062992125984"/>
  <pageSetup paperSize="9" scale="89" orientation="portrait" cellComments="asDisplaye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13</vt:i4>
      </vt:variant>
    </vt:vector>
  </HeadingPairs>
  <TitlesOfParts>
    <vt:vector size="25" baseType="lpstr">
      <vt:lpstr>情報シート</vt:lpstr>
      <vt:lpstr>R7　航空　</vt:lpstr>
      <vt:lpstr>R7 航路</vt:lpstr>
      <vt:lpstr>航路　割引一覧</vt:lpstr>
      <vt:lpstr>届出算出 (6コース)  (2)</vt:lpstr>
      <vt:lpstr>様式１販売計画</vt:lpstr>
      <vt:lpstr>様式3　変更</vt:lpstr>
      <vt:lpstr>様式5　実績</vt:lpstr>
      <vt:lpstr>別記　1　実績書</vt:lpstr>
      <vt:lpstr>様式7　請求書</vt:lpstr>
      <vt:lpstr>実績算出　 (6コース) </vt:lpstr>
      <vt:lpstr>販売状況調査</vt:lpstr>
      <vt:lpstr>'R7　航空　'!Print_Area</vt:lpstr>
      <vt:lpstr>'R7 航路'!Print_Area</vt:lpstr>
      <vt:lpstr>'航路　割引一覧'!Print_Area</vt:lpstr>
      <vt:lpstr>'実績算出　 (6コース) '!Print_Area</vt:lpstr>
      <vt:lpstr>情報シート!Print_Area</vt:lpstr>
      <vt:lpstr>'届出算出 (6コース)  (2)'!Print_Area</vt:lpstr>
      <vt:lpstr>販売状況調査!Print_Area</vt:lpstr>
      <vt:lpstr>'別記　1　実績書'!Print_Area</vt:lpstr>
      <vt:lpstr>様式１販売計画!Print_Area</vt:lpstr>
      <vt:lpstr>'様式3　変更'!Print_Area</vt:lpstr>
      <vt:lpstr>'様式5　実績'!Print_Area</vt:lpstr>
      <vt:lpstr>'様式7　請求書'!Print_Area</vt:lpstr>
      <vt:lpstr>'R7 航路'!Print_Titles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User8-7</dc:creator>
  <cp:lastModifiedBy>shimatabi1</cp:lastModifiedBy>
  <cp:lastPrinted>2025-03-17T04:57:28Z</cp:lastPrinted>
  <dcterms:created xsi:type="dcterms:W3CDTF">2020-02-10T04:05:08Z</dcterms:created>
  <dcterms:modified xsi:type="dcterms:W3CDTF">2025-04-28T04:44:39Z</dcterms:modified>
</cp:coreProperties>
</file>