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kenkanrensvr\Share\●国内誘致部　誘致事業課\■R７　しま旅\03.R7 旅行会社 申請・実績\3.R7　しま旅申請書類関係\01.提出書類 （旅行会社→事務局）\1.R7 届出・変更\3.教育　届出\"/>
    </mc:Choice>
  </mc:AlternateContent>
  <xr:revisionPtr revIDLastSave="0" documentId="13_ncr:1_{5A6DC6CC-166A-416F-BB54-C36FDB46E1A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教育　算出シート　" sheetId="11" r:id="rId1"/>
    <sheet name="届出　教育 (記入例)" sheetId="26" r:id="rId2"/>
    <sheet name="実績　教育 (記入例) " sheetId="27" r:id="rId3"/>
    <sheet name="R7航路　教育" sheetId="21" r:id="rId4"/>
    <sheet name="R7航空　教育" sheetId="22" r:id="rId5"/>
  </sheets>
  <externalReferences>
    <externalReference r:id="rId6"/>
    <externalReference r:id="rId7"/>
  </externalReferences>
  <definedNames>
    <definedName name="_xlnm._FilterDatabase" localSheetId="3" hidden="1">'R7航路　教育'!$A$9:$Z$18</definedName>
    <definedName name="_xlnm._FilterDatabase" localSheetId="0" hidden="1">#REF!</definedName>
    <definedName name="_xlnm._FilterDatabase" localSheetId="2" hidden="1">#REF!</definedName>
    <definedName name="_xlnm._FilterDatabase" localSheetId="1" hidden="1">#REF!</definedName>
    <definedName name="_xlnm.Print_Area" localSheetId="4">'R7航空　教育'!$A$1:$F$11</definedName>
    <definedName name="_xlnm.Print_Area" localSheetId="3">'R7航路　教育'!$N$2:$AC$127</definedName>
    <definedName name="_xlnm.Print_Area" localSheetId="0">'教育　算出シート　'!$B$1:$AQ$63</definedName>
    <definedName name="_xlnm.Print_Area" localSheetId="2">'実績　教育 (記入例) '!$B$1:$AQ$63</definedName>
    <definedName name="_xlnm.Print_Area" localSheetId="1">'届出　教育 (記入例)'!$B$1:$AQ$63</definedName>
    <definedName name="_xlnm.Print_Titles" localSheetId="3">'R7航路　教育'!$3:$8</definedName>
    <definedName name="既存" localSheetId="4">#REF!</definedName>
    <definedName name="既存" localSheetId="3">#REF!</definedName>
    <definedName name="既存" localSheetId="0">#REF!</definedName>
    <definedName name="既存" localSheetId="2">#REF!</definedName>
    <definedName name="既存" localSheetId="1">#REF!</definedName>
    <definedName name="既存">#REF!</definedName>
    <definedName name="航路令和3年" localSheetId="4">#REF!</definedName>
    <definedName name="航路令和3年" localSheetId="3">#REF!</definedName>
    <definedName name="航路令和3年" localSheetId="0">#REF!</definedName>
    <definedName name="航路令和3年" localSheetId="2">#REF!</definedName>
    <definedName name="航路令和3年" localSheetId="1">#REF!</definedName>
    <definedName name="航路令和3年">#REF!</definedName>
    <definedName name="実施月">'[1]新幹線なし　集計表枠内　1'!$DA$15:$DB$15</definedName>
    <definedName name="宿泊場所">[2]宿泊施設!$A$1:$G$1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52" i="27" l="1"/>
  <c r="CN51" i="27"/>
  <c r="CK51" i="27"/>
  <c r="CG51" i="27"/>
  <c r="CI51" i="27" s="1"/>
  <c r="CF51" i="27"/>
  <c r="CH51" i="27" s="1"/>
  <c r="CE51" i="27"/>
  <c r="Y51" i="27"/>
  <c r="V51" i="27"/>
  <c r="S51" i="27"/>
  <c r="P51" i="27"/>
  <c r="M51" i="27"/>
  <c r="CN50" i="27"/>
  <c r="CK50" i="27"/>
  <c r="CG50" i="27"/>
  <c r="CF50" i="27"/>
  <c r="CH50" i="27" s="1"/>
  <c r="CI50" i="27" s="1"/>
  <c r="CE50" i="27"/>
  <c r="BT50" i="27"/>
  <c r="BS50" i="27"/>
  <c r="Y50" i="27"/>
  <c r="V50" i="27"/>
  <c r="S50" i="27"/>
  <c r="P50" i="27"/>
  <c r="M50" i="27"/>
  <c r="CN49" i="27"/>
  <c r="CK49" i="27"/>
  <c r="CH49" i="27"/>
  <c r="CG49" i="27"/>
  <c r="CI49" i="27" s="1"/>
  <c r="CF49" i="27"/>
  <c r="CE49" i="27"/>
  <c r="BU49" i="27"/>
  <c r="BU50" i="27" s="1"/>
  <c r="BT49" i="27"/>
  <c r="BS49" i="27"/>
  <c r="BR49" i="27"/>
  <c r="BR50" i="27" s="1"/>
  <c r="BQ49" i="27"/>
  <c r="BQ50" i="27" s="1"/>
  <c r="Z49" i="27"/>
  <c r="W49" i="27"/>
  <c r="T49" i="27"/>
  <c r="Q49" i="27"/>
  <c r="N49" i="27"/>
  <c r="CN48" i="27"/>
  <c r="CK48" i="27"/>
  <c r="CG48" i="27"/>
  <c r="CF48" i="27"/>
  <c r="CH48" i="27" s="1"/>
  <c r="CI48" i="27" s="1"/>
  <c r="CE48" i="27"/>
  <c r="BU48" i="27"/>
  <c r="BT48" i="27"/>
  <c r="BS48" i="27"/>
  <c r="BY47" i="27" s="1"/>
  <c r="BR48" i="27"/>
  <c r="BQ48" i="27"/>
  <c r="BY51" i="27" s="1"/>
  <c r="Y48" i="27"/>
  <c r="V48" i="27"/>
  <c r="S48" i="27"/>
  <c r="P48" i="27"/>
  <c r="M48" i="27"/>
  <c r="CJ46" i="27" s="1"/>
  <c r="CN47" i="27"/>
  <c r="CK47" i="27"/>
  <c r="CF47" i="27"/>
  <c r="CH47" i="27" s="1"/>
  <c r="CE47" i="27"/>
  <c r="CG47" i="27" s="1"/>
  <c r="CC47" i="27"/>
  <c r="Y47" i="27"/>
  <c r="V47" i="27"/>
  <c r="S47" i="27"/>
  <c r="P47" i="27"/>
  <c r="M47" i="27"/>
  <c r="CN46" i="27"/>
  <c r="CK46" i="27"/>
  <c r="CF46" i="27"/>
  <c r="CH46" i="27" s="1"/>
  <c r="CE46" i="27"/>
  <c r="CG46" i="27" s="1"/>
  <c r="CI46" i="27" s="1"/>
  <c r="CA46" i="27"/>
  <c r="AC48" i="27" s="1"/>
  <c r="AJ46" i="27"/>
  <c r="Z46" i="27"/>
  <c r="W46" i="27"/>
  <c r="T46" i="27"/>
  <c r="Q46" i="27"/>
  <c r="N46" i="27"/>
  <c r="CN45" i="27"/>
  <c r="CK45" i="27"/>
  <c r="CF45" i="27"/>
  <c r="CH45" i="27" s="1"/>
  <c r="CE45" i="27"/>
  <c r="CG45" i="27" s="1"/>
  <c r="CI45" i="27" s="1"/>
  <c r="Y45" i="27"/>
  <c r="V45" i="27"/>
  <c r="S45" i="27"/>
  <c r="P45" i="27"/>
  <c r="M45" i="27"/>
  <c r="CN44" i="27"/>
  <c r="CK44" i="27"/>
  <c r="CH44" i="27"/>
  <c r="CF44" i="27"/>
  <c r="CE44" i="27"/>
  <c r="CG44" i="27" s="1"/>
  <c r="CI44" i="27" s="1"/>
  <c r="BT44" i="27"/>
  <c r="BR44" i="27"/>
  <c r="Y44" i="27"/>
  <c r="V44" i="27"/>
  <c r="S44" i="27"/>
  <c r="P44" i="27"/>
  <c r="M44" i="27"/>
  <c r="CN43" i="27"/>
  <c r="CK43" i="27"/>
  <c r="CF43" i="27"/>
  <c r="CH43" i="27" s="1"/>
  <c r="CE43" i="27"/>
  <c r="CG43" i="27" s="1"/>
  <c r="CI43" i="27" s="1"/>
  <c r="BU43" i="27"/>
  <c r="BU44" i="27" s="1"/>
  <c r="BT43" i="27"/>
  <c r="BS43" i="27"/>
  <c r="BS44" i="27" s="1"/>
  <c r="BR43" i="27"/>
  <c r="BQ43" i="27"/>
  <c r="BQ44" i="27" s="1"/>
  <c r="Z43" i="27"/>
  <c r="W43" i="27"/>
  <c r="T43" i="27"/>
  <c r="Q43" i="27"/>
  <c r="N43" i="27"/>
  <c r="CN42" i="27"/>
  <c r="CK42" i="27"/>
  <c r="CH42" i="27"/>
  <c r="CG42" i="27"/>
  <c r="CI42" i="27" s="1"/>
  <c r="CF42" i="27"/>
  <c r="CE42" i="27"/>
  <c r="BU42" i="27"/>
  <c r="BT42" i="27"/>
  <c r="BS42" i="27"/>
  <c r="BR42" i="27"/>
  <c r="BQ42" i="27"/>
  <c r="BY42" i="27" s="1"/>
  <c r="Y42" i="27"/>
  <c r="V42" i="27"/>
  <c r="S42" i="27"/>
  <c r="P42" i="27"/>
  <c r="M42" i="27"/>
  <c r="CN41" i="27"/>
  <c r="CK41" i="27"/>
  <c r="CK53" i="27" s="1"/>
  <c r="CH41" i="27"/>
  <c r="CF41" i="27"/>
  <c r="CE41" i="27"/>
  <c r="CG41" i="27" s="1"/>
  <c r="CI41" i="27" s="1"/>
  <c r="CC41" i="27"/>
  <c r="BY41" i="27"/>
  <c r="Y41" i="27"/>
  <c r="V41" i="27"/>
  <c r="S41" i="27"/>
  <c r="P41" i="27"/>
  <c r="M41" i="27"/>
  <c r="CN40" i="27"/>
  <c r="CK40" i="27"/>
  <c r="CJ40" i="27"/>
  <c r="CJ41" i="27" s="1"/>
  <c r="CH40" i="27"/>
  <c r="CG40" i="27"/>
  <c r="CI40" i="27" s="1"/>
  <c r="CF40" i="27"/>
  <c r="CE40" i="27"/>
  <c r="CA40" i="27"/>
  <c r="AC42" i="27" s="1"/>
  <c r="AJ40" i="27"/>
  <c r="Z40" i="27"/>
  <c r="W40" i="27"/>
  <c r="T40" i="27"/>
  <c r="Q40" i="27"/>
  <c r="N40" i="27"/>
  <c r="CN39" i="27"/>
  <c r="CK39" i="27"/>
  <c r="CH39" i="27"/>
  <c r="CF39" i="27"/>
  <c r="CE39" i="27"/>
  <c r="CG39" i="27" s="1"/>
  <c r="CI39" i="27" s="1"/>
  <c r="Y39" i="27"/>
  <c r="CA34" i="27" s="1"/>
  <c r="AC36" i="27" s="1"/>
  <c r="V39" i="27"/>
  <c r="S39" i="27"/>
  <c r="P39" i="27"/>
  <c r="M39" i="27"/>
  <c r="CN38" i="27"/>
  <c r="CK38" i="27"/>
  <c r="CH38" i="27"/>
  <c r="CF38" i="27"/>
  <c r="CE38" i="27"/>
  <c r="CG38" i="27" s="1"/>
  <c r="CI38" i="27" s="1"/>
  <c r="BT38" i="27"/>
  <c r="BS38" i="27"/>
  <c r="BR38" i="27"/>
  <c r="Y38" i="27"/>
  <c r="V38" i="27"/>
  <c r="S38" i="27"/>
  <c r="P38" i="27"/>
  <c r="M38" i="27"/>
  <c r="CN37" i="27"/>
  <c r="CK37" i="27"/>
  <c r="CH37" i="27"/>
  <c r="CG37" i="27"/>
  <c r="CI37" i="27" s="1"/>
  <c r="CF37" i="27"/>
  <c r="CE37" i="27"/>
  <c r="BY37" i="27"/>
  <c r="BU37" i="27"/>
  <c r="BU38" i="27" s="1"/>
  <c r="BT37" i="27"/>
  <c r="BS37" i="27"/>
  <c r="BR37" i="27"/>
  <c r="BQ37" i="27"/>
  <c r="BQ38" i="27" s="1"/>
  <c r="Z37" i="27"/>
  <c r="W37" i="27"/>
  <c r="T37" i="27"/>
  <c r="Q37" i="27"/>
  <c r="N37" i="27"/>
  <c r="CN36" i="27"/>
  <c r="CK36" i="27"/>
  <c r="CF36" i="27"/>
  <c r="CH36" i="27" s="1"/>
  <c r="CE36" i="27"/>
  <c r="CG36" i="27" s="1"/>
  <c r="CI36" i="27" s="1"/>
  <c r="BU36" i="27"/>
  <c r="BT36" i="27"/>
  <c r="BS36" i="27"/>
  <c r="BY34" i="27" s="1"/>
  <c r="BR36" i="27"/>
  <c r="BQ36" i="27"/>
  <c r="BY38" i="27" s="1"/>
  <c r="Y36" i="27"/>
  <c r="V36" i="27"/>
  <c r="S36" i="27"/>
  <c r="P36" i="27"/>
  <c r="M36" i="27"/>
  <c r="CJ34" i="27" s="1"/>
  <c r="CN35" i="27"/>
  <c r="CK35" i="27"/>
  <c r="CF35" i="27"/>
  <c r="CH35" i="27" s="1"/>
  <c r="CE35" i="27"/>
  <c r="CG35" i="27" s="1"/>
  <c r="CC35" i="27"/>
  <c r="Y35" i="27"/>
  <c r="V35" i="27"/>
  <c r="S35" i="27"/>
  <c r="P35" i="27"/>
  <c r="M35" i="27"/>
  <c r="CN34" i="27"/>
  <c r="CK34" i="27"/>
  <c r="CH34" i="27"/>
  <c r="CF34" i="27"/>
  <c r="CE34" i="27"/>
  <c r="CG34" i="27" s="1"/>
  <c r="CI34" i="27" s="1"/>
  <c r="AJ34" i="27"/>
  <c r="Z34" i="27"/>
  <c r="W34" i="27"/>
  <c r="T34" i="27"/>
  <c r="Q34" i="27"/>
  <c r="N34" i="27"/>
  <c r="CN33" i="27"/>
  <c r="CK33" i="27"/>
  <c r="CF33" i="27"/>
  <c r="CH33" i="27" s="1"/>
  <c r="CE33" i="27"/>
  <c r="CG33" i="27" s="1"/>
  <c r="CI33" i="27" s="1"/>
  <c r="Y33" i="27"/>
  <c r="V33" i="27"/>
  <c r="S33" i="27"/>
  <c r="CA28" i="27" s="1"/>
  <c r="AC30" i="27" s="1"/>
  <c r="P33" i="27"/>
  <c r="M33" i="27"/>
  <c r="CN32" i="27"/>
  <c r="CK32" i="27"/>
  <c r="CG32" i="27"/>
  <c r="CI32" i="27" s="1"/>
  <c r="CF32" i="27"/>
  <c r="CH32" i="27" s="1"/>
  <c r="CE32" i="27"/>
  <c r="BU32" i="27"/>
  <c r="BR32" i="27"/>
  <c r="Y32" i="27"/>
  <c r="V32" i="27"/>
  <c r="S32" i="27"/>
  <c r="P32" i="27"/>
  <c r="M32" i="27"/>
  <c r="CN31" i="27"/>
  <c r="CK31" i="27"/>
  <c r="CF31" i="27"/>
  <c r="CH31" i="27" s="1"/>
  <c r="CE31" i="27"/>
  <c r="CG31" i="27" s="1"/>
  <c r="CI31" i="27" s="1"/>
  <c r="BU31" i="27"/>
  <c r="BT31" i="27"/>
  <c r="BT32" i="27" s="1"/>
  <c r="BS31" i="27"/>
  <c r="BS32" i="27" s="1"/>
  <c r="BR31" i="27"/>
  <c r="BQ31" i="27"/>
  <c r="BQ32" i="27" s="1"/>
  <c r="Z31" i="27"/>
  <c r="W31" i="27"/>
  <c r="T31" i="27"/>
  <c r="Q31" i="27"/>
  <c r="N31" i="27"/>
  <c r="CN30" i="27"/>
  <c r="CK30" i="27"/>
  <c r="CG30" i="27"/>
  <c r="CF30" i="27"/>
  <c r="CH30" i="27" s="1"/>
  <c r="CI30" i="27" s="1"/>
  <c r="CE30" i="27"/>
  <c r="BU30" i="27"/>
  <c r="BY28" i="27" s="1"/>
  <c r="BT30" i="27"/>
  <c r="BS30" i="27"/>
  <c r="BR30" i="27"/>
  <c r="BQ30" i="27"/>
  <c r="BY33" i="27" s="1"/>
  <c r="Y30" i="27"/>
  <c r="V30" i="27"/>
  <c r="S30" i="27"/>
  <c r="CJ28" i="27" s="1"/>
  <c r="P30" i="27"/>
  <c r="M30" i="27"/>
  <c r="CN29" i="27"/>
  <c r="CK29" i="27"/>
  <c r="CH29" i="27"/>
  <c r="CG29" i="27"/>
  <c r="CI29" i="27" s="1"/>
  <c r="CF29" i="27"/>
  <c r="CE29" i="27"/>
  <c r="CC29" i="27"/>
  <c r="Y29" i="27"/>
  <c r="V29" i="27"/>
  <c r="S29" i="27"/>
  <c r="P29" i="27"/>
  <c r="M29" i="27"/>
  <c r="CN28" i="27"/>
  <c r="CK28" i="27"/>
  <c r="CG28" i="27"/>
  <c r="CI28" i="27" s="1"/>
  <c r="CF28" i="27"/>
  <c r="CH28" i="27" s="1"/>
  <c r="CE28" i="27"/>
  <c r="AJ28" i="27"/>
  <c r="Z28" i="27"/>
  <c r="W28" i="27"/>
  <c r="T28" i="27"/>
  <c r="Q28" i="27"/>
  <c r="N28" i="27"/>
  <c r="CN27" i="27"/>
  <c r="CN57" i="27" s="1"/>
  <c r="AI15" i="27" s="1"/>
  <c r="CK27" i="27"/>
  <c r="CK57" i="27" s="1"/>
  <c r="CH27" i="27"/>
  <c r="CG27" i="27"/>
  <c r="CI27" i="27" s="1"/>
  <c r="CF27" i="27"/>
  <c r="CE27" i="27"/>
  <c r="Y27" i="27"/>
  <c r="V27" i="27"/>
  <c r="S27" i="27"/>
  <c r="P27" i="27"/>
  <c r="M27" i="27"/>
  <c r="CN26" i="27"/>
  <c r="CN56" i="27" s="1"/>
  <c r="AI14" i="27" s="1"/>
  <c r="CK26" i="27"/>
  <c r="CK56" i="27" s="1"/>
  <c r="CH26" i="27"/>
  <c r="CF26" i="27"/>
  <c r="CE26" i="27"/>
  <c r="CG26" i="27" s="1"/>
  <c r="CI26" i="27" s="1"/>
  <c r="BY26" i="27"/>
  <c r="BT26" i="27"/>
  <c r="BS26" i="27"/>
  <c r="Y26" i="27"/>
  <c r="V26" i="27"/>
  <c r="S26" i="27"/>
  <c r="P26" i="27"/>
  <c r="M26" i="27"/>
  <c r="CN25" i="27"/>
  <c r="CN55" i="27" s="1"/>
  <c r="AI13" i="27" s="1"/>
  <c r="CK25" i="27"/>
  <c r="CK55" i="27" s="1"/>
  <c r="CH25" i="27"/>
  <c r="CG25" i="27"/>
  <c r="CI25" i="27" s="1"/>
  <c r="CI55" i="27" s="1"/>
  <c r="AB13" i="27" s="1"/>
  <c r="CF25" i="27"/>
  <c r="CE25" i="27"/>
  <c r="BU25" i="27"/>
  <c r="BU26" i="27" s="1"/>
  <c r="BT25" i="27"/>
  <c r="BS25" i="27"/>
  <c r="BR25" i="27"/>
  <c r="BR26" i="27" s="1"/>
  <c r="BQ25" i="27"/>
  <c r="BQ26" i="27" s="1"/>
  <c r="Z25" i="27"/>
  <c r="W25" i="27"/>
  <c r="T25" i="27"/>
  <c r="Q25" i="27"/>
  <c r="N25" i="27"/>
  <c r="CN24" i="27"/>
  <c r="CN54" i="27" s="1"/>
  <c r="AI12" i="27" s="1"/>
  <c r="CK24" i="27"/>
  <c r="CK54" i="27" s="1"/>
  <c r="BU24" i="27"/>
  <c r="BT24" i="27"/>
  <c r="BS24" i="27"/>
  <c r="BY25" i="27" s="1"/>
  <c r="BR24" i="27"/>
  <c r="BQ24" i="27"/>
  <c r="BY27" i="27" s="1"/>
  <c r="Y24" i="27"/>
  <c r="V24" i="27"/>
  <c r="S24" i="27"/>
  <c r="P24" i="27"/>
  <c r="M24" i="27"/>
  <c r="CJ22" i="27" s="1"/>
  <c r="CN23" i="27"/>
  <c r="CN53" i="27" s="1"/>
  <c r="AI11" i="27" s="1"/>
  <c r="CK23" i="27"/>
  <c r="CF23" i="27"/>
  <c r="CH23" i="27" s="1"/>
  <c r="CE23" i="27"/>
  <c r="CG23" i="27" s="1"/>
  <c r="CI23" i="27" s="1"/>
  <c r="CC23" i="27"/>
  <c r="Y23" i="27"/>
  <c r="V23" i="27"/>
  <c r="S23" i="27"/>
  <c r="P23" i="27"/>
  <c r="M23" i="27"/>
  <c r="CN22" i="27"/>
  <c r="CN52" i="27" s="1"/>
  <c r="AI10" i="27" s="1"/>
  <c r="CK22" i="27"/>
  <c r="CK52" i="27" s="1"/>
  <c r="CH22" i="27"/>
  <c r="CF22" i="27"/>
  <c r="CE22" i="27"/>
  <c r="CG22" i="27" s="1"/>
  <c r="CI22" i="27" s="1"/>
  <c r="CI52" i="27" s="1"/>
  <c r="AB10" i="27" s="1"/>
  <c r="CA22" i="27"/>
  <c r="AC24" i="27" s="1"/>
  <c r="AJ22" i="27"/>
  <c r="AJ52" i="27" s="1"/>
  <c r="AO15" i="27" s="1"/>
  <c r="Z22" i="27"/>
  <c r="W22" i="27"/>
  <c r="T22" i="27"/>
  <c r="Q22" i="27"/>
  <c r="N22" i="27"/>
  <c r="AO11" i="27"/>
  <c r="AE52" i="26"/>
  <c r="CN51" i="26"/>
  <c r="CK51" i="26"/>
  <c r="CF51" i="26"/>
  <c r="CH51" i="26" s="1"/>
  <c r="CE51" i="26"/>
  <c r="CG51" i="26" s="1"/>
  <c r="CI51" i="26" s="1"/>
  <c r="Y51" i="26"/>
  <c r="V51" i="26"/>
  <c r="S51" i="26"/>
  <c r="P51" i="26"/>
  <c r="M51" i="26"/>
  <c r="CN50" i="26"/>
  <c r="CK50" i="26"/>
  <c r="CH50" i="26"/>
  <c r="CF50" i="26"/>
  <c r="CE50" i="26"/>
  <c r="CG50" i="26" s="1"/>
  <c r="CI50" i="26" s="1"/>
  <c r="BT50" i="26"/>
  <c r="Y50" i="26"/>
  <c r="V50" i="26"/>
  <c r="S50" i="26"/>
  <c r="P50" i="26"/>
  <c r="M50" i="26"/>
  <c r="CN49" i="26"/>
  <c r="CK49" i="26"/>
  <c r="CF49" i="26"/>
  <c r="CH49" i="26" s="1"/>
  <c r="CE49" i="26"/>
  <c r="CG49" i="26" s="1"/>
  <c r="CI49" i="26" s="1"/>
  <c r="BU49" i="26"/>
  <c r="BU50" i="26" s="1"/>
  <c r="BT49" i="26"/>
  <c r="BS49" i="26"/>
  <c r="BS50" i="26" s="1"/>
  <c r="BR49" i="26"/>
  <c r="BR50" i="26" s="1"/>
  <c r="BQ49" i="26"/>
  <c r="BQ50" i="26" s="1"/>
  <c r="Z49" i="26"/>
  <c r="W49" i="26"/>
  <c r="T49" i="26"/>
  <c r="Q49" i="26"/>
  <c r="N49" i="26"/>
  <c r="CN48" i="26"/>
  <c r="CK48" i="26"/>
  <c r="CG48" i="26"/>
  <c r="CF48" i="26"/>
  <c r="CH48" i="26" s="1"/>
  <c r="CE48" i="26"/>
  <c r="BU48" i="26"/>
  <c r="BT48" i="26"/>
  <c r="BS48" i="26"/>
  <c r="BR48" i="26"/>
  <c r="BQ48" i="26"/>
  <c r="BY51" i="26" s="1"/>
  <c r="Y48" i="26"/>
  <c r="V48" i="26"/>
  <c r="S48" i="26"/>
  <c r="P48" i="26"/>
  <c r="M48" i="26"/>
  <c r="CN47" i="26"/>
  <c r="CK47" i="26"/>
  <c r="CF47" i="26"/>
  <c r="CH47" i="26" s="1"/>
  <c r="CE47" i="26"/>
  <c r="CG47" i="26" s="1"/>
  <c r="CI47" i="26" s="1"/>
  <c r="CC47" i="26"/>
  <c r="BY47" i="26"/>
  <c r="Y47" i="26"/>
  <c r="V47" i="26"/>
  <c r="S47" i="26"/>
  <c r="P47" i="26"/>
  <c r="M47" i="26"/>
  <c r="CN46" i="26"/>
  <c r="CK46" i="26"/>
  <c r="CJ46" i="26"/>
  <c r="CJ47" i="26" s="1"/>
  <c r="CF46" i="26"/>
  <c r="CH46" i="26" s="1"/>
  <c r="CE46" i="26"/>
  <c r="CG46" i="26" s="1"/>
  <c r="CI46" i="26" s="1"/>
  <c r="CA46" i="26"/>
  <c r="AC48" i="26" s="1"/>
  <c r="AJ46" i="26"/>
  <c r="Z46" i="26"/>
  <c r="W46" i="26"/>
  <c r="T46" i="26"/>
  <c r="Q46" i="26"/>
  <c r="N46" i="26"/>
  <c r="CN45" i="26"/>
  <c r="CK45" i="26"/>
  <c r="CF45" i="26"/>
  <c r="CH45" i="26" s="1"/>
  <c r="CE45" i="26"/>
  <c r="CG45" i="26" s="1"/>
  <c r="CI45" i="26" s="1"/>
  <c r="Y45" i="26"/>
  <c r="CA40" i="26" s="1"/>
  <c r="AC42" i="26" s="1"/>
  <c r="V45" i="26"/>
  <c r="S45" i="26"/>
  <c r="P45" i="26"/>
  <c r="M45" i="26"/>
  <c r="CN44" i="26"/>
  <c r="CK44" i="26"/>
  <c r="CH44" i="26"/>
  <c r="CF44" i="26"/>
  <c r="CE44" i="26"/>
  <c r="CG44" i="26" s="1"/>
  <c r="CI44" i="26" s="1"/>
  <c r="BT44" i="26"/>
  <c r="BR44" i="26"/>
  <c r="Y44" i="26"/>
  <c r="V44" i="26"/>
  <c r="S44" i="26"/>
  <c r="P44" i="26"/>
  <c r="M44" i="26"/>
  <c r="CN43" i="26"/>
  <c r="CK43" i="26"/>
  <c r="CF43" i="26"/>
  <c r="CH43" i="26" s="1"/>
  <c r="CE43" i="26"/>
  <c r="CG43" i="26" s="1"/>
  <c r="CI43" i="26" s="1"/>
  <c r="BU43" i="26"/>
  <c r="BU44" i="26" s="1"/>
  <c r="BT43" i="26"/>
  <c r="BS43" i="26"/>
  <c r="BS44" i="26" s="1"/>
  <c r="BR43" i="26"/>
  <c r="BQ43" i="26"/>
  <c r="BQ44" i="26" s="1"/>
  <c r="Z43" i="26"/>
  <c r="W43" i="26"/>
  <c r="T43" i="26"/>
  <c r="Q43" i="26"/>
  <c r="N43" i="26"/>
  <c r="CN42" i="26"/>
  <c r="CK42" i="26"/>
  <c r="CF42" i="26"/>
  <c r="CH42" i="26" s="1"/>
  <c r="CE42" i="26"/>
  <c r="CG42" i="26" s="1"/>
  <c r="BU42" i="26"/>
  <c r="BT42" i="26"/>
  <c r="BS42" i="26"/>
  <c r="BR42" i="26"/>
  <c r="BQ42" i="26"/>
  <c r="BY42" i="26" s="1"/>
  <c r="Y42" i="26"/>
  <c r="CJ40" i="26" s="1"/>
  <c r="V42" i="26"/>
  <c r="S42" i="26"/>
  <c r="P42" i="26"/>
  <c r="M42" i="26"/>
  <c r="CN41" i="26"/>
  <c r="CK41" i="26"/>
  <c r="CF41" i="26"/>
  <c r="CH41" i="26" s="1"/>
  <c r="CE41" i="26"/>
  <c r="CG41" i="26" s="1"/>
  <c r="CI41" i="26" s="1"/>
  <c r="CC41" i="26"/>
  <c r="Y41" i="26"/>
  <c r="V41" i="26"/>
  <c r="S41" i="26"/>
  <c r="P41" i="26"/>
  <c r="M41" i="26"/>
  <c r="CN40" i="26"/>
  <c r="CK40" i="26"/>
  <c r="CH40" i="26"/>
  <c r="CF40" i="26"/>
  <c r="CE40" i="26"/>
  <c r="CG40" i="26" s="1"/>
  <c r="CI40" i="26" s="1"/>
  <c r="AJ40" i="26"/>
  <c r="Z40" i="26"/>
  <c r="W40" i="26"/>
  <c r="T40" i="26"/>
  <c r="Q40" i="26"/>
  <c r="N40" i="26"/>
  <c r="CN39" i="26"/>
  <c r="CK39" i="26"/>
  <c r="CF39" i="26"/>
  <c r="CH39" i="26" s="1"/>
  <c r="CE39" i="26"/>
  <c r="CG39" i="26" s="1"/>
  <c r="CI39" i="26" s="1"/>
  <c r="Y39" i="26"/>
  <c r="V39" i="26"/>
  <c r="S39" i="26"/>
  <c r="CA34" i="26" s="1"/>
  <c r="AC36" i="26" s="1"/>
  <c r="P39" i="26"/>
  <c r="M39" i="26"/>
  <c r="CN38" i="26"/>
  <c r="CK38" i="26"/>
  <c r="CF38" i="26"/>
  <c r="CH38" i="26" s="1"/>
  <c r="CE38" i="26"/>
  <c r="CG38" i="26" s="1"/>
  <c r="BT38" i="26"/>
  <c r="BR38" i="26"/>
  <c r="Y38" i="26"/>
  <c r="V38" i="26"/>
  <c r="S38" i="26"/>
  <c r="P38" i="26"/>
  <c r="M38" i="26"/>
  <c r="CN37" i="26"/>
  <c r="CK37" i="26"/>
  <c r="CF37" i="26"/>
  <c r="CH37" i="26" s="1"/>
  <c r="CE37" i="26"/>
  <c r="CG37" i="26" s="1"/>
  <c r="CI37" i="26" s="1"/>
  <c r="BU37" i="26"/>
  <c r="BU38" i="26" s="1"/>
  <c r="BT37" i="26"/>
  <c r="BS37" i="26"/>
  <c r="BS38" i="26" s="1"/>
  <c r="BR37" i="26"/>
  <c r="BQ37" i="26"/>
  <c r="BQ38" i="26" s="1"/>
  <c r="Z37" i="26"/>
  <c r="W37" i="26"/>
  <c r="T37" i="26"/>
  <c r="Q37" i="26"/>
  <c r="N37" i="26"/>
  <c r="CN36" i="26"/>
  <c r="CK36" i="26"/>
  <c r="CF36" i="26"/>
  <c r="CH36" i="26" s="1"/>
  <c r="CE36" i="26"/>
  <c r="CG36" i="26" s="1"/>
  <c r="CI36" i="26" s="1"/>
  <c r="BU36" i="26"/>
  <c r="BY35" i="26" s="1"/>
  <c r="BT36" i="26"/>
  <c r="BS36" i="26"/>
  <c r="BR36" i="26"/>
  <c r="BQ36" i="26"/>
  <c r="BY38" i="26" s="1"/>
  <c r="Y36" i="26"/>
  <c r="V36" i="26"/>
  <c r="S36" i="26"/>
  <c r="CJ34" i="26" s="1"/>
  <c r="P36" i="26"/>
  <c r="M36" i="26"/>
  <c r="CN35" i="26"/>
  <c r="CK35" i="26"/>
  <c r="CH35" i="26"/>
  <c r="CG35" i="26"/>
  <c r="CI35" i="26" s="1"/>
  <c r="CF35" i="26"/>
  <c r="CE35" i="26"/>
  <c r="CC35" i="26"/>
  <c r="Y35" i="26"/>
  <c r="V35" i="26"/>
  <c r="S35" i="26"/>
  <c r="P35" i="26"/>
  <c r="M35" i="26"/>
  <c r="CN34" i="26"/>
  <c r="CK34" i="26"/>
  <c r="CG34" i="26"/>
  <c r="CF34" i="26"/>
  <c r="CH34" i="26" s="1"/>
  <c r="CI34" i="26" s="1"/>
  <c r="CE34" i="26"/>
  <c r="AJ34" i="26"/>
  <c r="Z34" i="26"/>
  <c r="W34" i="26"/>
  <c r="T34" i="26"/>
  <c r="Q34" i="26"/>
  <c r="N34" i="26"/>
  <c r="CN33" i="26"/>
  <c r="CK33" i="26"/>
  <c r="CH33" i="26"/>
  <c r="CG33" i="26"/>
  <c r="CI33" i="26" s="1"/>
  <c r="CF33" i="26"/>
  <c r="CE33" i="26"/>
  <c r="Y33" i="26"/>
  <c r="V33" i="26"/>
  <c r="S33" i="26"/>
  <c r="P33" i="26"/>
  <c r="M33" i="26"/>
  <c r="CN32" i="26"/>
  <c r="CK32" i="26"/>
  <c r="CF32" i="26"/>
  <c r="CH32" i="26" s="1"/>
  <c r="CE32" i="26"/>
  <c r="CG32" i="26" s="1"/>
  <c r="CI32" i="26" s="1"/>
  <c r="BY32" i="26"/>
  <c r="BT32" i="26"/>
  <c r="Y32" i="26"/>
  <c r="V32" i="26"/>
  <c r="S32" i="26"/>
  <c r="P32" i="26"/>
  <c r="M32" i="26"/>
  <c r="CN31" i="26"/>
  <c r="CK31" i="26"/>
  <c r="CH31" i="26"/>
  <c r="CG31" i="26"/>
  <c r="CI31" i="26" s="1"/>
  <c r="CF31" i="26"/>
  <c r="CE31" i="26"/>
  <c r="BU31" i="26"/>
  <c r="BU32" i="26" s="1"/>
  <c r="BT31" i="26"/>
  <c r="BS31" i="26"/>
  <c r="BS32" i="26" s="1"/>
  <c r="BR31" i="26"/>
  <c r="BR32" i="26" s="1"/>
  <c r="BQ31" i="26"/>
  <c r="BQ32" i="26" s="1"/>
  <c r="Z31" i="26"/>
  <c r="W31" i="26"/>
  <c r="T31" i="26"/>
  <c r="Q31" i="26"/>
  <c r="N31" i="26"/>
  <c r="CN30" i="26"/>
  <c r="CK30" i="26"/>
  <c r="CF30" i="26"/>
  <c r="CH30" i="26" s="1"/>
  <c r="CE30" i="26"/>
  <c r="CG30" i="26" s="1"/>
  <c r="BU30" i="26"/>
  <c r="BT30" i="26"/>
  <c r="BS30" i="26"/>
  <c r="BY29" i="26" s="1"/>
  <c r="BR30" i="26"/>
  <c r="BQ30" i="26"/>
  <c r="BY28" i="26" s="1"/>
  <c r="Y30" i="26"/>
  <c r="V30" i="26"/>
  <c r="S30" i="26"/>
  <c r="P30" i="26"/>
  <c r="M30" i="26"/>
  <c r="CJ28" i="26" s="1"/>
  <c r="CN29" i="26"/>
  <c r="CK29" i="26"/>
  <c r="CF29" i="26"/>
  <c r="CH29" i="26" s="1"/>
  <c r="CE29" i="26"/>
  <c r="CG29" i="26" s="1"/>
  <c r="CI29" i="26" s="1"/>
  <c r="CC29" i="26"/>
  <c r="Y29" i="26"/>
  <c r="V29" i="26"/>
  <c r="S29" i="26"/>
  <c r="P29" i="26"/>
  <c r="M29" i="26"/>
  <c r="CN28" i="26"/>
  <c r="CK28" i="26"/>
  <c r="CF28" i="26"/>
  <c r="CH28" i="26" s="1"/>
  <c r="CE28" i="26"/>
  <c r="CG28" i="26" s="1"/>
  <c r="CA28" i="26"/>
  <c r="AC30" i="26" s="1"/>
  <c r="AJ28" i="26"/>
  <c r="Z28" i="26"/>
  <c r="W28" i="26"/>
  <c r="T28" i="26"/>
  <c r="Q28" i="26"/>
  <c r="N28" i="26"/>
  <c r="CN27" i="26"/>
  <c r="CN57" i="26" s="1"/>
  <c r="AI15" i="26" s="1"/>
  <c r="CK27" i="26"/>
  <c r="CK57" i="26" s="1"/>
  <c r="CF27" i="26"/>
  <c r="CH27" i="26" s="1"/>
  <c r="CE27" i="26"/>
  <c r="CG27" i="26" s="1"/>
  <c r="Y27" i="26"/>
  <c r="V27" i="26"/>
  <c r="S27" i="26"/>
  <c r="P27" i="26"/>
  <c r="M27" i="26"/>
  <c r="CN26" i="26"/>
  <c r="CN56" i="26" s="1"/>
  <c r="AI14" i="26" s="1"/>
  <c r="CK26" i="26"/>
  <c r="CK56" i="26" s="1"/>
  <c r="CF26" i="26"/>
  <c r="CH26" i="26" s="1"/>
  <c r="CE26" i="26"/>
  <c r="CG26" i="26" s="1"/>
  <c r="BU26" i="26"/>
  <c r="BT26" i="26"/>
  <c r="Y26" i="26"/>
  <c r="V26" i="26"/>
  <c r="S26" i="26"/>
  <c r="P26" i="26"/>
  <c r="M26" i="26"/>
  <c r="CN25" i="26"/>
  <c r="CN55" i="26" s="1"/>
  <c r="AI13" i="26" s="1"/>
  <c r="CK25" i="26"/>
  <c r="CK55" i="26" s="1"/>
  <c r="CF25" i="26"/>
  <c r="CH25" i="26" s="1"/>
  <c r="CE25" i="26"/>
  <c r="CG25" i="26" s="1"/>
  <c r="BU25" i="26"/>
  <c r="BT25" i="26"/>
  <c r="BS25" i="26"/>
  <c r="BS26" i="26" s="1"/>
  <c r="BR25" i="26"/>
  <c r="BR26" i="26" s="1"/>
  <c r="BQ25" i="26"/>
  <c r="BQ26" i="26" s="1"/>
  <c r="Z25" i="26"/>
  <c r="W25" i="26"/>
  <c r="T25" i="26"/>
  <c r="Q25" i="26"/>
  <c r="N25" i="26"/>
  <c r="CN24" i="26"/>
  <c r="CK24" i="26"/>
  <c r="CK54" i="26" s="1"/>
  <c r="BU24" i="26"/>
  <c r="BT24" i="26"/>
  <c r="BS24" i="26"/>
  <c r="BR24" i="26"/>
  <c r="BQ24" i="26"/>
  <c r="BY27" i="26" s="1"/>
  <c r="Y24" i="26"/>
  <c r="V24" i="26"/>
  <c r="S24" i="26"/>
  <c r="P24" i="26"/>
  <c r="M24" i="26"/>
  <c r="CN23" i="26"/>
  <c r="CN53" i="26" s="1"/>
  <c r="AI11" i="26" s="1"/>
  <c r="CK23" i="26"/>
  <c r="CK53" i="26" s="1"/>
  <c r="CF23" i="26"/>
  <c r="CH23" i="26" s="1"/>
  <c r="CE23" i="26"/>
  <c r="CG23" i="26" s="1"/>
  <c r="CC23" i="26"/>
  <c r="BY23" i="26"/>
  <c r="Y23" i="26"/>
  <c r="V23" i="26"/>
  <c r="S23" i="26"/>
  <c r="P23" i="26"/>
  <c r="M23" i="26"/>
  <c r="CN22" i="26"/>
  <c r="CN52" i="26" s="1"/>
  <c r="AI10" i="26" s="1"/>
  <c r="CK22" i="26"/>
  <c r="CK52" i="26" s="1"/>
  <c r="CF22" i="26"/>
  <c r="CH22" i="26" s="1"/>
  <c r="CE22" i="26"/>
  <c r="CG22" i="26" s="1"/>
  <c r="CA22" i="26"/>
  <c r="AC24" i="26" s="1"/>
  <c r="AJ22" i="26"/>
  <c r="AJ52" i="26" s="1"/>
  <c r="AO15" i="26" s="1"/>
  <c r="Z22" i="26"/>
  <c r="W22" i="26"/>
  <c r="T22" i="26"/>
  <c r="Q22" i="26"/>
  <c r="N22" i="26"/>
  <c r="AO11" i="26"/>
  <c r="Y51" i="11"/>
  <c r="V51" i="11"/>
  <c r="S51" i="11"/>
  <c r="P51" i="11"/>
  <c r="M51" i="11"/>
  <c r="Y50" i="11"/>
  <c r="V50" i="11"/>
  <c r="S50" i="11"/>
  <c r="P50" i="11"/>
  <c r="M50" i="11"/>
  <c r="Z49" i="11"/>
  <c r="W49" i="11"/>
  <c r="T49" i="11"/>
  <c r="Q49" i="11"/>
  <c r="N49" i="11"/>
  <c r="Y48" i="11"/>
  <c r="V48" i="11"/>
  <c r="S48" i="11"/>
  <c r="P48" i="11"/>
  <c r="M48" i="11"/>
  <c r="Y47" i="11"/>
  <c r="V47" i="11"/>
  <c r="S47" i="11"/>
  <c r="P47" i="11"/>
  <c r="M47" i="11"/>
  <c r="Z46" i="11"/>
  <c r="W46" i="11"/>
  <c r="T46" i="11"/>
  <c r="Q46" i="11"/>
  <c r="N46" i="11"/>
  <c r="Y45" i="11"/>
  <c r="V45" i="11"/>
  <c r="S45" i="11"/>
  <c r="P45" i="11"/>
  <c r="M45" i="11"/>
  <c r="Y44" i="11"/>
  <c r="V44" i="11"/>
  <c r="S44" i="11"/>
  <c r="P44" i="11"/>
  <c r="M44" i="11"/>
  <c r="Z43" i="11"/>
  <c r="W43" i="11"/>
  <c r="T43" i="11"/>
  <c r="Q43" i="11"/>
  <c r="N43" i="11"/>
  <c r="Y42" i="11"/>
  <c r="V42" i="11"/>
  <c r="S42" i="11"/>
  <c r="P42" i="11"/>
  <c r="M42" i="11"/>
  <c r="Y41" i="11"/>
  <c r="V41" i="11"/>
  <c r="S41" i="11"/>
  <c r="P41" i="11"/>
  <c r="M41" i="11"/>
  <c r="Z40" i="11"/>
  <c r="W40" i="11"/>
  <c r="T40" i="11"/>
  <c r="Q40" i="11"/>
  <c r="N40" i="11"/>
  <c r="Y39" i="11"/>
  <c r="V39" i="11"/>
  <c r="S39" i="11"/>
  <c r="P39" i="11"/>
  <c r="M39" i="11"/>
  <c r="Y38" i="11"/>
  <c r="V38" i="11"/>
  <c r="S38" i="11"/>
  <c r="P38" i="11"/>
  <c r="M38" i="11"/>
  <c r="Z37" i="11"/>
  <c r="W37" i="11"/>
  <c r="T37" i="11"/>
  <c r="Q37" i="11"/>
  <c r="N37" i="11"/>
  <c r="Y36" i="11"/>
  <c r="V36" i="11"/>
  <c r="S36" i="11"/>
  <c r="P36" i="11"/>
  <c r="M36" i="11"/>
  <c r="Y35" i="11"/>
  <c r="V35" i="11"/>
  <c r="S35" i="11"/>
  <c r="P35" i="11"/>
  <c r="M35" i="11"/>
  <c r="Z34" i="11"/>
  <c r="W34" i="11"/>
  <c r="T34" i="11"/>
  <c r="Q34" i="11"/>
  <c r="N34" i="11"/>
  <c r="Y33" i="11"/>
  <c r="V33" i="11"/>
  <c r="S33" i="11"/>
  <c r="P33" i="11"/>
  <c r="M33" i="11"/>
  <c r="Y32" i="11"/>
  <c r="V32" i="11"/>
  <c r="S32" i="11"/>
  <c r="P32" i="11"/>
  <c r="M32" i="11"/>
  <c r="Z31" i="11"/>
  <c r="W31" i="11"/>
  <c r="T31" i="11"/>
  <c r="Q31" i="11"/>
  <c r="N31" i="11"/>
  <c r="Y30" i="11"/>
  <c r="V30" i="11"/>
  <c r="S30" i="11"/>
  <c r="P30" i="11"/>
  <c r="M30" i="11"/>
  <c r="Y29" i="11"/>
  <c r="V29" i="11"/>
  <c r="S29" i="11"/>
  <c r="P29" i="11"/>
  <c r="M29" i="11"/>
  <c r="Z28" i="11"/>
  <c r="W28" i="11"/>
  <c r="T28" i="11"/>
  <c r="Q28" i="11"/>
  <c r="N28" i="11"/>
  <c r="BR25" i="11"/>
  <c r="BQ25" i="11"/>
  <c r="N22" i="11"/>
  <c r="Q22" i="11"/>
  <c r="T22" i="11"/>
  <c r="W22" i="11"/>
  <c r="Z22" i="11"/>
  <c r="M23" i="11"/>
  <c r="P23" i="11"/>
  <c r="S23" i="11"/>
  <c r="V23" i="11"/>
  <c r="Y23" i="11"/>
  <c r="M24" i="11"/>
  <c r="P24" i="11"/>
  <c r="S24" i="11"/>
  <c r="V24" i="11"/>
  <c r="Y24" i="11"/>
  <c r="N25" i="11"/>
  <c r="Q25" i="11"/>
  <c r="T25" i="11"/>
  <c r="W25" i="11"/>
  <c r="Z25" i="11"/>
  <c r="M26" i="11"/>
  <c r="P26" i="11"/>
  <c r="S26" i="11"/>
  <c r="V26" i="11"/>
  <c r="Y26" i="11"/>
  <c r="M27" i="11"/>
  <c r="P27" i="11"/>
  <c r="S27" i="11"/>
  <c r="V27" i="11"/>
  <c r="Y27" i="11"/>
  <c r="BU49" i="11"/>
  <c r="BU50" i="11" s="1"/>
  <c r="BT49" i="11"/>
  <c r="BT50" i="11" s="1"/>
  <c r="BS49" i="11"/>
  <c r="BS50" i="11" s="1"/>
  <c r="BR49" i="11"/>
  <c r="BR50" i="11" s="1"/>
  <c r="BQ49" i="11"/>
  <c r="BQ50" i="11" s="1"/>
  <c r="BU48" i="11"/>
  <c r="BT48" i="11"/>
  <c r="BS48" i="11"/>
  <c r="BR48" i="11"/>
  <c r="BQ48" i="11"/>
  <c r="BU43" i="11"/>
  <c r="BU44" i="11" s="1"/>
  <c r="BT43" i="11"/>
  <c r="BT44" i="11" s="1"/>
  <c r="BS43" i="11"/>
  <c r="BS44" i="11" s="1"/>
  <c r="BR43" i="11"/>
  <c r="BR44" i="11" s="1"/>
  <c r="BQ43" i="11"/>
  <c r="BQ44" i="11" s="1"/>
  <c r="BU42" i="11"/>
  <c r="BT42" i="11"/>
  <c r="BS42" i="11"/>
  <c r="BR42" i="11"/>
  <c r="BQ42" i="11"/>
  <c r="BU37" i="11"/>
  <c r="BU38" i="11" s="1"/>
  <c r="BT37" i="11"/>
  <c r="BT38" i="11" s="1"/>
  <c r="BS37" i="11"/>
  <c r="BS38" i="11" s="1"/>
  <c r="BR37" i="11"/>
  <c r="BR38" i="11" s="1"/>
  <c r="BQ37" i="11"/>
  <c r="BQ38" i="11" s="1"/>
  <c r="BU36" i="11"/>
  <c r="BT36" i="11"/>
  <c r="BS36" i="11"/>
  <c r="BR36" i="11"/>
  <c r="BQ36" i="11"/>
  <c r="BU31" i="11"/>
  <c r="BU32" i="11" s="1"/>
  <c r="BT31" i="11"/>
  <c r="BT32" i="11" s="1"/>
  <c r="BS31" i="11"/>
  <c r="BS32" i="11" s="1"/>
  <c r="BR31" i="11"/>
  <c r="BR32" i="11" s="1"/>
  <c r="BQ31" i="11"/>
  <c r="BQ32" i="11" s="1"/>
  <c r="BU30" i="11"/>
  <c r="BT30" i="11"/>
  <c r="BS30" i="11"/>
  <c r="BR30" i="11"/>
  <c r="BQ30" i="11"/>
  <c r="BU25" i="11"/>
  <c r="BT25" i="11"/>
  <c r="BS25" i="11"/>
  <c r="BU24" i="11"/>
  <c r="BT24" i="11"/>
  <c r="BS24" i="11"/>
  <c r="BR24" i="11"/>
  <c r="BQ24" i="11"/>
  <c r="Z127" i="21"/>
  <c r="Y127" i="21"/>
  <c r="AA127" i="21" s="1"/>
  <c r="Z126" i="21"/>
  <c r="Y126" i="21"/>
  <c r="AA126" i="21" s="1"/>
  <c r="Z125" i="21"/>
  <c r="Y125" i="21"/>
  <c r="AA124" i="21"/>
  <c r="Z124" i="21"/>
  <c r="Y124" i="21"/>
  <c r="Z123" i="21"/>
  <c r="Y123" i="21"/>
  <c r="AA123" i="21" s="1"/>
  <c r="Z122" i="21"/>
  <c r="Y122" i="21"/>
  <c r="AA122" i="21" s="1"/>
  <c r="Z121" i="21"/>
  <c r="Y121" i="21"/>
  <c r="AA121" i="21" s="1"/>
  <c r="Z120" i="21"/>
  <c r="Y120" i="21"/>
  <c r="AA120" i="21" s="1"/>
  <c r="Z119" i="21"/>
  <c r="Y119" i="21"/>
  <c r="AA119" i="21" s="1"/>
  <c r="Z118" i="21"/>
  <c r="Y118" i="21"/>
  <c r="AA118" i="21" s="1"/>
  <c r="Z117" i="21"/>
  <c r="Y117" i="21"/>
  <c r="AA117" i="21" s="1"/>
  <c r="Z116" i="21"/>
  <c r="Y116" i="21"/>
  <c r="AA116" i="21" s="1"/>
  <c r="Z115" i="21"/>
  <c r="Y115" i="21"/>
  <c r="AA115" i="21" s="1"/>
  <c r="Z114" i="21"/>
  <c r="Y114" i="21"/>
  <c r="AA114" i="21" s="1"/>
  <c r="Z113" i="21"/>
  <c r="Y113" i="21"/>
  <c r="Z112" i="21"/>
  <c r="Y112" i="21"/>
  <c r="AA112" i="21" s="1"/>
  <c r="Z111" i="21"/>
  <c r="Y111" i="21"/>
  <c r="AA111" i="21" s="1"/>
  <c r="Z110" i="21"/>
  <c r="Y110" i="21"/>
  <c r="AA110" i="21" s="1"/>
  <c r="Z109" i="21"/>
  <c r="Y109" i="21"/>
  <c r="AA109" i="21" s="1"/>
  <c r="Z108" i="21"/>
  <c r="Y108" i="21"/>
  <c r="AA108" i="21" s="1"/>
  <c r="Z107" i="21"/>
  <c r="Y107" i="21"/>
  <c r="AA107" i="21" s="1"/>
  <c r="Z106" i="21"/>
  <c r="Y106" i="21"/>
  <c r="AA106" i="21" s="1"/>
  <c r="Z105" i="21"/>
  <c r="Y105" i="21"/>
  <c r="AA105" i="21" s="1"/>
  <c r="Z104" i="21"/>
  <c r="Y104" i="21"/>
  <c r="AA104" i="21" s="1"/>
  <c r="Z103" i="21"/>
  <c r="Y103" i="21"/>
  <c r="AA103" i="21" s="1"/>
  <c r="Z102" i="21"/>
  <c r="Y102" i="21"/>
  <c r="AA102" i="21" s="1"/>
  <c r="Z101" i="21"/>
  <c r="Y101" i="21"/>
  <c r="AA101" i="21" s="1"/>
  <c r="Z100" i="21"/>
  <c r="Y100" i="21"/>
  <c r="Z99" i="21"/>
  <c r="Y99" i="21"/>
  <c r="AA99" i="21" s="1"/>
  <c r="Z98" i="21"/>
  <c r="Y98" i="21"/>
  <c r="AA98" i="21" s="1"/>
  <c r="Z97" i="21"/>
  <c r="Y97" i="21"/>
  <c r="AA97" i="21" s="1"/>
  <c r="Z96" i="21"/>
  <c r="Y96" i="21"/>
  <c r="AA96" i="21" s="1"/>
  <c r="Z95" i="21"/>
  <c r="Y95" i="21"/>
  <c r="AA95" i="21" s="1"/>
  <c r="Z94" i="21"/>
  <c r="Y94" i="21"/>
  <c r="AA94" i="21" s="1"/>
  <c r="Z93" i="21"/>
  <c r="Y93" i="21"/>
  <c r="AA93" i="21" s="1"/>
  <c r="Z92" i="21"/>
  <c r="Y92" i="21"/>
  <c r="AA92" i="21" s="1"/>
  <c r="Z91" i="21"/>
  <c r="Y91" i="21"/>
  <c r="AA91" i="21" s="1"/>
  <c r="Z90" i="21"/>
  <c r="Y90" i="21"/>
  <c r="AA90" i="21" s="1"/>
  <c r="Z89" i="21"/>
  <c r="Y89" i="21"/>
  <c r="AA89" i="21" s="1"/>
  <c r="Z88" i="21"/>
  <c r="Y88" i="21"/>
  <c r="AA88" i="21" s="1"/>
  <c r="Z87" i="21"/>
  <c r="Y87" i="21"/>
  <c r="AA87" i="21" s="1"/>
  <c r="Z86" i="21"/>
  <c r="Y86" i="21"/>
  <c r="AA86" i="21" s="1"/>
  <c r="Z85" i="21"/>
  <c r="Y85" i="21"/>
  <c r="AA85" i="21" s="1"/>
  <c r="Z84" i="21"/>
  <c r="Y84" i="21"/>
  <c r="AA84" i="21" s="1"/>
  <c r="Z83" i="21"/>
  <c r="Y83" i="21"/>
  <c r="AA83" i="21" s="1"/>
  <c r="Z82" i="21"/>
  <c r="Y82" i="21"/>
  <c r="AA82" i="21" s="1"/>
  <c r="Z81" i="21"/>
  <c r="Y81" i="21"/>
  <c r="AA81" i="21" s="1"/>
  <c r="Z80" i="21"/>
  <c r="Y80" i="21"/>
  <c r="AA80" i="21" s="1"/>
  <c r="Z79" i="21"/>
  <c r="Y79" i="21"/>
  <c r="AA79" i="21" s="1"/>
  <c r="Z78" i="21"/>
  <c r="Y78" i="21"/>
  <c r="Z77" i="21"/>
  <c r="Y77" i="21"/>
  <c r="AA77" i="21" s="1"/>
  <c r="Z76" i="21"/>
  <c r="Y76" i="21"/>
  <c r="AA76" i="21" s="1"/>
  <c r="Z75" i="21"/>
  <c r="Y75" i="21"/>
  <c r="AA75" i="21" s="1"/>
  <c r="Z74" i="21"/>
  <c r="Y74" i="21"/>
  <c r="AA74" i="21" s="1"/>
  <c r="Z73" i="21"/>
  <c r="Y73" i="21"/>
  <c r="AA73" i="21" s="1"/>
  <c r="Z72" i="21"/>
  <c r="Y72" i="21"/>
  <c r="Z71" i="21"/>
  <c r="Y71" i="21"/>
  <c r="AA71" i="21" s="1"/>
  <c r="Z70" i="21"/>
  <c r="Y70" i="21"/>
  <c r="AA70" i="21" s="1"/>
  <c r="Z69" i="21"/>
  <c r="Y69" i="21"/>
  <c r="AA69" i="21" s="1"/>
  <c r="Z68" i="21"/>
  <c r="Y68" i="21"/>
  <c r="AA68" i="21" s="1"/>
  <c r="Z67" i="21"/>
  <c r="Y67" i="21"/>
  <c r="AA67" i="21" s="1"/>
  <c r="Z66" i="21"/>
  <c r="Y66" i="21"/>
  <c r="AA66" i="21" s="1"/>
  <c r="Z65" i="21"/>
  <c r="Y65" i="21"/>
  <c r="AA65" i="21" s="1"/>
  <c r="Z64" i="21"/>
  <c r="Y64" i="21"/>
  <c r="AA64" i="21" s="1"/>
  <c r="Z63" i="21"/>
  <c r="Y63" i="21"/>
  <c r="AA63" i="21" s="1"/>
  <c r="Z62" i="21"/>
  <c r="Y62" i="21"/>
  <c r="AA62" i="21" s="1"/>
  <c r="Z61" i="21"/>
  <c r="Y61" i="21"/>
  <c r="AA61" i="21" s="1"/>
  <c r="Z60" i="21"/>
  <c r="Y60" i="21"/>
  <c r="AA60" i="21" s="1"/>
  <c r="Z59" i="21"/>
  <c r="Y59" i="21"/>
  <c r="AA59" i="21" s="1"/>
  <c r="Z58" i="21"/>
  <c r="Y58" i="21"/>
  <c r="AA58" i="21" s="1"/>
  <c r="Z57" i="21"/>
  <c r="Y57" i="21"/>
  <c r="AA57" i="21" s="1"/>
  <c r="Z56" i="21"/>
  <c r="Y56" i="21"/>
  <c r="AA56" i="21" s="1"/>
  <c r="Z55" i="21"/>
  <c r="Y55" i="21"/>
  <c r="AA55" i="21" s="1"/>
  <c r="Z54" i="21"/>
  <c r="Y54" i="21"/>
  <c r="AA54" i="21" s="1"/>
  <c r="Z53" i="21"/>
  <c r="Y53" i="21"/>
  <c r="AA53" i="21" s="1"/>
  <c r="Z52" i="21"/>
  <c r="Y52" i="21"/>
  <c r="AA52" i="21" s="1"/>
  <c r="Z51" i="21"/>
  <c r="Y51" i="21"/>
  <c r="AA51" i="21" s="1"/>
  <c r="Z50" i="21"/>
  <c r="Y50" i="21"/>
  <c r="AA50" i="21" s="1"/>
  <c r="Z49" i="21"/>
  <c r="Y49" i="21"/>
  <c r="AA49" i="21" s="1"/>
  <c r="Z48" i="21"/>
  <c r="Y48" i="21"/>
  <c r="AA48" i="21" s="1"/>
  <c r="Z47" i="21"/>
  <c r="Y47" i="21"/>
  <c r="AA47" i="21" s="1"/>
  <c r="Z46" i="21"/>
  <c r="Y46" i="21"/>
  <c r="AA46" i="21" s="1"/>
  <c r="Z45" i="21"/>
  <c r="Y45" i="21"/>
  <c r="AA45" i="21" s="1"/>
  <c r="Z44" i="21"/>
  <c r="Y44" i="21"/>
  <c r="AA44" i="21" s="1"/>
  <c r="Z43" i="21"/>
  <c r="Y43" i="21"/>
  <c r="AA43" i="21" s="1"/>
  <c r="Z42" i="21"/>
  <c r="Y42" i="21"/>
  <c r="AA42" i="21" s="1"/>
  <c r="Z41" i="21"/>
  <c r="Y41" i="21"/>
  <c r="AA41" i="21" s="1"/>
  <c r="Z40" i="21"/>
  <c r="Y40" i="21"/>
  <c r="AA40" i="21" s="1"/>
  <c r="Z39" i="21"/>
  <c r="Y39" i="21"/>
  <c r="AA39" i="21" s="1"/>
  <c r="Z38" i="21"/>
  <c r="Y38" i="21"/>
  <c r="AA38" i="21" s="1"/>
  <c r="Z37" i="21"/>
  <c r="Y37" i="21"/>
  <c r="AA37" i="21" s="1"/>
  <c r="Z36" i="21"/>
  <c r="Y36" i="21"/>
  <c r="AA36" i="21" s="1"/>
  <c r="Z35" i="21"/>
  <c r="Y35" i="21"/>
  <c r="AA35" i="21" s="1"/>
  <c r="Z34" i="21"/>
  <c r="Y34" i="21"/>
  <c r="AA34" i="21" s="1"/>
  <c r="Z33" i="21"/>
  <c r="Y33" i="21"/>
  <c r="AA33" i="21" s="1"/>
  <c r="Z32" i="21"/>
  <c r="Y32" i="21"/>
  <c r="AA32" i="21" s="1"/>
  <c r="Z31" i="21"/>
  <c r="Y31" i="21"/>
  <c r="AA31" i="21" s="1"/>
  <c r="Z30" i="21"/>
  <c r="Y30" i="21"/>
  <c r="AA30" i="21" s="1"/>
  <c r="Z29" i="21"/>
  <c r="Y29" i="21"/>
  <c r="AA29" i="21" s="1"/>
  <c r="Z28" i="21"/>
  <c r="Y28" i="21"/>
  <c r="AA28" i="21" s="1"/>
  <c r="Z27" i="21"/>
  <c r="Y27" i="21"/>
  <c r="AA27" i="21" s="1"/>
  <c r="Z26" i="21"/>
  <c r="Y26" i="21"/>
  <c r="AA26" i="21" s="1"/>
  <c r="Z25" i="21"/>
  <c r="Y25" i="21"/>
  <c r="AA25" i="21" s="1"/>
  <c r="Z24" i="21"/>
  <c r="Y24" i="21"/>
  <c r="AA24" i="21" s="1"/>
  <c r="Z23" i="21"/>
  <c r="Y23" i="21"/>
  <c r="AA23" i="21" s="1"/>
  <c r="Z22" i="21"/>
  <c r="Y22" i="21"/>
  <c r="AA22" i="21" s="1"/>
  <c r="Z21" i="21"/>
  <c r="Y21" i="21"/>
  <c r="AA21" i="21" s="1"/>
  <c r="Z20" i="21"/>
  <c r="Y20" i="21"/>
  <c r="AA20" i="21" s="1"/>
  <c r="Z19" i="21"/>
  <c r="Y19" i="21"/>
  <c r="AA19" i="21" s="1"/>
  <c r="Z18" i="21"/>
  <c r="Y18" i="21"/>
  <c r="AA18" i="21" s="1"/>
  <c r="Z17" i="21"/>
  <c r="Y17" i="21"/>
  <c r="AA17" i="21" s="1"/>
  <c r="Z16" i="21"/>
  <c r="Y16" i="21"/>
  <c r="AA16" i="21" s="1"/>
  <c r="Z15" i="21"/>
  <c r="Y15" i="21"/>
  <c r="AA15" i="21" s="1"/>
  <c r="Z14" i="21"/>
  <c r="Y14" i="21"/>
  <c r="AA14" i="21" s="1"/>
  <c r="AA13" i="21"/>
  <c r="Z13" i="21"/>
  <c r="Y13" i="21"/>
  <c r="AA12" i="21"/>
  <c r="Z12" i="21"/>
  <c r="Y12" i="21"/>
  <c r="Z11" i="21"/>
  <c r="Y11" i="21"/>
  <c r="AA11" i="21" s="1"/>
  <c r="Z10" i="21"/>
  <c r="Y10" i="21"/>
  <c r="AA10" i="21" s="1"/>
  <c r="CK51" i="11"/>
  <c r="CK50" i="11"/>
  <c r="CK49" i="11"/>
  <c r="CK48" i="11"/>
  <c r="CK47" i="11"/>
  <c r="CK46" i="11"/>
  <c r="CK45" i="11"/>
  <c r="CK44" i="11"/>
  <c r="CK43" i="11"/>
  <c r="CK42" i="11"/>
  <c r="CK41" i="11"/>
  <c r="CK40" i="11"/>
  <c r="CK39" i="11"/>
  <c r="CK38" i="11"/>
  <c r="CK37" i="11"/>
  <c r="CK36" i="11"/>
  <c r="CK35" i="11"/>
  <c r="CK34" i="11"/>
  <c r="CK33" i="11"/>
  <c r="CK32" i="11"/>
  <c r="CK31" i="11"/>
  <c r="CK30" i="11"/>
  <c r="CK29" i="11"/>
  <c r="CK28" i="11"/>
  <c r="CK27" i="11"/>
  <c r="CK26" i="11"/>
  <c r="CK25" i="11"/>
  <c r="CK24" i="11"/>
  <c r="CK23" i="11"/>
  <c r="CK22" i="11"/>
  <c r="AC34" i="27" l="1"/>
  <c r="CJ35" i="27"/>
  <c r="CJ47" i="27"/>
  <c r="AC46" i="27"/>
  <c r="CI56" i="27"/>
  <c r="AB14" i="27" s="1"/>
  <c r="AI16" i="27"/>
  <c r="CJ29" i="27"/>
  <c r="AC28" i="27"/>
  <c r="CI35" i="27"/>
  <c r="CI53" i="27" s="1"/>
  <c r="AB11" i="27" s="1"/>
  <c r="CI47" i="27"/>
  <c r="CJ23" i="27"/>
  <c r="CF24" i="27" s="1"/>
  <c r="CH24" i="27" s="1"/>
  <c r="CE24" i="27"/>
  <c r="CG24" i="27" s="1"/>
  <c r="CI24" i="27" s="1"/>
  <c r="CI54" i="27" s="1"/>
  <c r="AB12" i="27" s="1"/>
  <c r="AC22" i="27"/>
  <c r="CI57" i="27"/>
  <c r="AB15" i="27" s="1"/>
  <c r="BY50" i="27"/>
  <c r="BY23" i="27"/>
  <c r="BY53" i="27" s="1"/>
  <c r="CA53" i="27" s="1"/>
  <c r="AD11" i="27" s="1"/>
  <c r="BY32" i="27"/>
  <c r="AC40" i="27"/>
  <c r="BY22" i="27"/>
  <c r="BY36" i="27"/>
  <c r="BY43" i="27"/>
  <c r="BY45" i="27"/>
  <c r="BY46" i="27"/>
  <c r="BY30" i="27"/>
  <c r="BY39" i="27"/>
  <c r="BY57" i="27" s="1"/>
  <c r="CA57" i="27" s="1"/>
  <c r="AD15" i="27" s="1"/>
  <c r="BY40" i="27"/>
  <c r="BY35" i="27"/>
  <c r="BY44" i="27"/>
  <c r="BY56" i="27" s="1"/>
  <c r="CA56" i="27" s="1"/>
  <c r="AD14" i="27" s="1"/>
  <c r="BY24" i="27"/>
  <c r="BY31" i="27"/>
  <c r="BY55" i="27" s="1"/>
  <c r="CA55" i="27" s="1"/>
  <c r="AD13" i="27" s="1"/>
  <c r="AF13" i="27" s="1"/>
  <c r="AL13" i="27" s="1"/>
  <c r="BY48" i="27"/>
  <c r="BY29" i="27"/>
  <c r="BY49" i="27"/>
  <c r="CJ22" i="26"/>
  <c r="CJ23" i="26" s="1"/>
  <c r="CF24" i="26" s="1"/>
  <c r="CH24" i="26" s="1"/>
  <c r="CI23" i="26"/>
  <c r="CI53" i="26" s="1"/>
  <c r="AB11" i="26" s="1"/>
  <c r="CN54" i="26"/>
  <c r="AI12" i="26" s="1"/>
  <c r="AI16" i="26" s="1"/>
  <c r="CI25" i="26"/>
  <c r="CI55" i="26" s="1"/>
  <c r="AB13" i="26" s="1"/>
  <c r="CI22" i="26"/>
  <c r="CJ34" i="11"/>
  <c r="AC34" i="11" s="1"/>
  <c r="CJ35" i="26"/>
  <c r="AC34" i="26"/>
  <c r="CI26" i="26"/>
  <c r="CI38" i="26"/>
  <c r="CI27" i="26"/>
  <c r="CI57" i="26" s="1"/>
  <c r="AB15" i="26" s="1"/>
  <c r="AC40" i="26"/>
  <c r="CJ41" i="26"/>
  <c r="CJ29" i="26"/>
  <c r="AC28" i="26"/>
  <c r="CI48" i="26"/>
  <c r="CI28" i="26"/>
  <c r="CI30" i="26"/>
  <c r="CI42" i="26"/>
  <c r="BY22" i="26"/>
  <c r="BY36" i="26"/>
  <c r="BY43" i="26"/>
  <c r="BY45" i="26"/>
  <c r="BY46" i="26"/>
  <c r="BY26" i="26"/>
  <c r="BY56" i="26" s="1"/>
  <c r="CA56" i="26" s="1"/>
  <c r="AD14" i="26" s="1"/>
  <c r="BY30" i="26"/>
  <c r="BY37" i="26"/>
  <c r="BY39" i="26"/>
  <c r="BY40" i="26"/>
  <c r="BY44" i="26"/>
  <c r="BY24" i="26"/>
  <c r="BY31" i="26"/>
  <c r="BY33" i="26"/>
  <c r="BY57" i="26" s="1"/>
  <c r="CA57" i="26" s="1"/>
  <c r="AD15" i="26" s="1"/>
  <c r="BY34" i="26"/>
  <c r="BY48" i="26"/>
  <c r="AC46" i="26"/>
  <c r="BY41" i="26"/>
  <c r="BY53" i="26" s="1"/>
  <c r="CA53" i="26" s="1"/>
  <c r="AD11" i="26" s="1"/>
  <c r="BY50" i="26"/>
  <c r="BY25" i="26"/>
  <c r="BY49" i="26"/>
  <c r="CA34" i="11"/>
  <c r="CJ22" i="11"/>
  <c r="AC22" i="11" s="1"/>
  <c r="CJ40" i="11"/>
  <c r="BY22" i="11"/>
  <c r="CA40" i="11"/>
  <c r="CA46" i="11"/>
  <c r="CJ46" i="11"/>
  <c r="CJ28" i="11"/>
  <c r="CA28" i="11"/>
  <c r="CA22" i="11"/>
  <c r="AC24" i="11" s="1"/>
  <c r="CK55" i="11"/>
  <c r="CK56" i="11"/>
  <c r="CK53" i="11"/>
  <c r="CK54" i="11"/>
  <c r="CK57" i="11"/>
  <c r="CK52" i="11"/>
  <c r="AF11" i="27" l="1"/>
  <c r="AL11" i="27" s="1"/>
  <c r="AB16" i="27"/>
  <c r="BY52" i="27"/>
  <c r="CA52" i="27" s="1"/>
  <c r="AD10" i="27" s="1"/>
  <c r="AF14" i="27"/>
  <c r="AL14" i="27" s="1"/>
  <c r="AF15" i="27"/>
  <c r="AL15" i="27" s="1"/>
  <c r="BY54" i="27"/>
  <c r="CA54" i="27" s="1"/>
  <c r="AD12" i="27" s="1"/>
  <c r="AF12" i="27" s="1"/>
  <c r="AL12" i="27" s="1"/>
  <c r="AG46" i="27"/>
  <c r="AC50" i="27"/>
  <c r="AG22" i="27"/>
  <c r="AC26" i="27"/>
  <c r="AG28" i="27"/>
  <c r="AC32" i="27"/>
  <c r="AC44" i="27"/>
  <c r="AG40" i="27"/>
  <c r="AG34" i="27"/>
  <c r="AC38" i="27"/>
  <c r="AC22" i="26"/>
  <c r="AG22" i="26" s="1"/>
  <c r="AG52" i="26" s="1"/>
  <c r="CE24" i="26"/>
  <c r="CG24" i="26" s="1"/>
  <c r="CI24" i="26" s="1"/>
  <c r="CI54" i="26" s="1"/>
  <c r="AB12" i="26" s="1"/>
  <c r="AF11" i="26"/>
  <c r="AL11" i="26" s="1"/>
  <c r="CI52" i="26"/>
  <c r="AB10" i="26" s="1"/>
  <c r="BY55" i="26"/>
  <c r="CA55" i="26" s="1"/>
  <c r="AD13" i="26" s="1"/>
  <c r="AF13" i="26" s="1"/>
  <c r="AL13" i="26" s="1"/>
  <c r="AF15" i="26"/>
  <c r="AL15" i="26" s="1"/>
  <c r="BY54" i="26"/>
  <c r="CA54" i="26" s="1"/>
  <c r="AD12" i="26" s="1"/>
  <c r="AG34" i="26"/>
  <c r="AC38" i="26"/>
  <c r="AG46" i="26"/>
  <c r="AC50" i="26"/>
  <c r="BY52" i="26"/>
  <c r="CA52" i="26" s="1"/>
  <c r="AD10" i="26" s="1"/>
  <c r="AG28" i="26"/>
  <c r="AC32" i="26"/>
  <c r="CI56" i="26"/>
  <c r="AB14" i="26" s="1"/>
  <c r="AF14" i="26" s="1"/>
  <c r="AL14" i="26" s="1"/>
  <c r="AC44" i="26"/>
  <c r="AG40" i="26"/>
  <c r="CJ23" i="11"/>
  <c r="AD16" i="27" l="1"/>
  <c r="AF10" i="27"/>
  <c r="AG52" i="27"/>
  <c r="AF12" i="26"/>
  <c r="AL12" i="26" s="1"/>
  <c r="AF10" i="26"/>
  <c r="AF16" i="26" s="1"/>
  <c r="AC26" i="26"/>
  <c r="AB16" i="26"/>
  <c r="AD16" i="26"/>
  <c r="AF16" i="27" l="1"/>
  <c r="AL10" i="27"/>
  <c r="AL16" i="27" s="1"/>
  <c r="AL10" i="26"/>
  <c r="AL16" i="26" s="1"/>
  <c r="AE52" i="11"/>
  <c r="AJ46" i="11"/>
  <c r="AJ40" i="11"/>
  <c r="AJ34" i="11"/>
  <c r="AJ28" i="11"/>
  <c r="CN51" i="11" l="1"/>
  <c r="CF51" i="11"/>
  <c r="CH51" i="11" s="1"/>
  <c r="CE51" i="11"/>
  <c r="CG51" i="11" s="1"/>
  <c r="CN50" i="11"/>
  <c r="CF50" i="11"/>
  <c r="CH50" i="11" s="1"/>
  <c r="CE50" i="11"/>
  <c r="CG50" i="11" s="1"/>
  <c r="CN49" i="11"/>
  <c r="CF49" i="11"/>
  <c r="CH49" i="11" s="1"/>
  <c r="CE49" i="11"/>
  <c r="CG49" i="11" s="1"/>
  <c r="CN48" i="11"/>
  <c r="CN47" i="11"/>
  <c r="CC47" i="11"/>
  <c r="CN46" i="11"/>
  <c r="CN45" i="11"/>
  <c r="CF45" i="11"/>
  <c r="CH45" i="11" s="1"/>
  <c r="CE45" i="11"/>
  <c r="CG45" i="11" s="1"/>
  <c r="CN44" i="11"/>
  <c r="CF44" i="11"/>
  <c r="CH44" i="11" s="1"/>
  <c r="CE44" i="11"/>
  <c r="CG44" i="11" s="1"/>
  <c r="CN43" i="11"/>
  <c r="CF43" i="11"/>
  <c r="CH43" i="11" s="1"/>
  <c r="CE43" i="11"/>
  <c r="CG43" i="11" s="1"/>
  <c r="CN42" i="11"/>
  <c r="CN41" i="11"/>
  <c r="CF41" i="11"/>
  <c r="CH41" i="11" s="1"/>
  <c r="CE41" i="11"/>
  <c r="CG41" i="11" s="1"/>
  <c r="CC41" i="11"/>
  <c r="CN40" i="11"/>
  <c r="CF40" i="11"/>
  <c r="CH40" i="11" s="1"/>
  <c r="CE40" i="11"/>
  <c r="CG40" i="11" s="1"/>
  <c r="CN39" i="11"/>
  <c r="CF39" i="11"/>
  <c r="CH39" i="11" s="1"/>
  <c r="CE39" i="11"/>
  <c r="CG39" i="11" s="1"/>
  <c r="CN38" i="11"/>
  <c r="CF38" i="11"/>
  <c r="CH38" i="11" s="1"/>
  <c r="CE38" i="11"/>
  <c r="CG38" i="11" s="1"/>
  <c r="CN37" i="11"/>
  <c r="CF37" i="11"/>
  <c r="CH37" i="11" s="1"/>
  <c r="CE37" i="11"/>
  <c r="CG37" i="11" s="1"/>
  <c r="CN36" i="11"/>
  <c r="CN35" i="11"/>
  <c r="CF35" i="11"/>
  <c r="CH35" i="11" s="1"/>
  <c r="CE35" i="11"/>
  <c r="CG35" i="11" s="1"/>
  <c r="CC35" i="11"/>
  <c r="CN34" i="11"/>
  <c r="CF34" i="11"/>
  <c r="CH34" i="11" s="1"/>
  <c r="CE34" i="11"/>
  <c r="CG34" i="11" s="1"/>
  <c r="CN33" i="11"/>
  <c r="CF33" i="11"/>
  <c r="CH33" i="11" s="1"/>
  <c r="CE33" i="11"/>
  <c r="CG33" i="11" s="1"/>
  <c r="CN32" i="11"/>
  <c r="CF32" i="11"/>
  <c r="CH32" i="11" s="1"/>
  <c r="CE32" i="11"/>
  <c r="CG32" i="11" s="1"/>
  <c r="CN31" i="11"/>
  <c r="CF31" i="11"/>
  <c r="CH31" i="11" s="1"/>
  <c r="CE31" i="11"/>
  <c r="CG31" i="11" s="1"/>
  <c r="CN30" i="11"/>
  <c r="CF30" i="11"/>
  <c r="CH30" i="11" s="1"/>
  <c r="CE30" i="11"/>
  <c r="CG30" i="11" s="1"/>
  <c r="CN29" i="11"/>
  <c r="CF29" i="11"/>
  <c r="CH29" i="11" s="1"/>
  <c r="CE29" i="11"/>
  <c r="CG29" i="11" s="1"/>
  <c r="CC29" i="11"/>
  <c r="CN28" i="11"/>
  <c r="CN27" i="11"/>
  <c r="CF27" i="11"/>
  <c r="CH27" i="11" s="1"/>
  <c r="CE27" i="11"/>
  <c r="CG27" i="11" s="1"/>
  <c r="CN26" i="11"/>
  <c r="CF26" i="11"/>
  <c r="CH26" i="11" s="1"/>
  <c r="CE26" i="11"/>
  <c r="CG26" i="11" s="1"/>
  <c r="CN25" i="11"/>
  <c r="BU26" i="11"/>
  <c r="BT26" i="11"/>
  <c r="BS26" i="11"/>
  <c r="BR26" i="11"/>
  <c r="BQ26" i="11"/>
  <c r="CN24" i="11"/>
  <c r="CN23" i="11"/>
  <c r="CC23" i="11"/>
  <c r="CN22" i="11"/>
  <c r="AJ22" i="11"/>
  <c r="AJ52" i="11" s="1"/>
  <c r="BY47" i="11" l="1"/>
  <c r="BY50" i="11"/>
  <c r="BY49" i="11"/>
  <c r="BY48" i="11"/>
  <c r="BY51" i="11"/>
  <c r="BY46" i="11"/>
  <c r="BY43" i="11"/>
  <c r="BY42" i="11"/>
  <c r="BY41" i="11"/>
  <c r="BY40" i="11"/>
  <c r="BY44" i="11"/>
  <c r="BY45" i="11"/>
  <c r="BY35" i="11"/>
  <c r="BY34" i="11"/>
  <c r="BY39" i="11"/>
  <c r="BY38" i="11"/>
  <c r="BY37" i="11"/>
  <c r="BY36" i="11"/>
  <c r="BY33" i="11"/>
  <c r="BY32" i="11"/>
  <c r="BY30" i="11"/>
  <c r="BY28" i="11"/>
  <c r="BY29" i="11"/>
  <c r="BY31" i="11"/>
  <c r="BY23" i="11"/>
  <c r="CN55" i="11"/>
  <c r="AI13" i="11" s="1"/>
  <c r="CN56" i="11"/>
  <c r="AI14" i="11" s="1"/>
  <c r="CN52" i="11"/>
  <c r="AI10" i="11" s="1"/>
  <c r="CN54" i="11"/>
  <c r="AI12" i="11" s="1"/>
  <c r="CN53" i="11"/>
  <c r="AI11" i="11" s="1"/>
  <c r="CN57" i="11"/>
  <c r="AI15" i="11" s="1"/>
  <c r="CI50" i="11"/>
  <c r="AO11" i="11"/>
  <c r="BY27" i="11"/>
  <c r="CI30" i="11"/>
  <c r="CI43" i="11"/>
  <c r="CI29" i="11"/>
  <c r="CI41" i="11"/>
  <c r="CI34" i="11"/>
  <c r="CI39" i="11"/>
  <c r="CI40" i="11"/>
  <c r="CI38" i="11"/>
  <c r="CI26" i="11"/>
  <c r="CI37" i="11"/>
  <c r="CI49" i="11"/>
  <c r="CI27" i="11"/>
  <c r="CI32" i="11"/>
  <c r="CI35" i="11"/>
  <c r="CI31" i="11"/>
  <c r="CI51" i="11"/>
  <c r="CI44" i="11"/>
  <c r="CI33" i="11"/>
  <c r="CI45" i="11"/>
  <c r="BY25" i="11"/>
  <c r="BY26" i="11"/>
  <c r="BY24" i="11"/>
  <c r="CE25" i="11" l="1"/>
  <c r="CG25" i="11" s="1"/>
  <c r="AG22" i="11"/>
  <c r="CE36" i="11"/>
  <c r="CG36" i="11" s="1"/>
  <c r="CE28" i="11"/>
  <c r="CG28" i="11" s="1"/>
  <c r="AI16" i="11"/>
  <c r="CE22" i="11"/>
  <c r="CG22" i="11" s="1"/>
  <c r="CE23" i="11"/>
  <c r="CG23" i="11" s="1"/>
  <c r="BY53" i="11"/>
  <c r="BY54" i="11"/>
  <c r="CA54" i="11" s="1"/>
  <c r="BY56" i="11"/>
  <c r="BY55" i="11"/>
  <c r="BY52" i="11"/>
  <c r="CA52" i="11" s="1"/>
  <c r="BY57" i="11"/>
  <c r="CI56" i="11"/>
  <c r="AB14" i="11" s="1"/>
  <c r="CI57" i="11"/>
  <c r="AB15" i="11" s="1"/>
  <c r="CE48" i="11"/>
  <c r="CG48" i="11" s="1"/>
  <c r="CE47" i="11"/>
  <c r="CG47" i="11" s="1"/>
  <c r="AC48" i="11"/>
  <c r="CE46" i="11" s="1"/>
  <c r="CG46" i="11" s="1"/>
  <c r="AC42" i="11"/>
  <c r="CE42" i="11" s="1"/>
  <c r="CG42" i="11" s="1"/>
  <c r="AC36" i="11"/>
  <c r="AC30" i="11"/>
  <c r="CE24" i="11"/>
  <c r="CG24" i="11" s="1"/>
  <c r="AO15" i="11"/>
  <c r="AC46" i="11" l="1"/>
  <c r="AG46" i="11" s="1"/>
  <c r="CJ35" i="11"/>
  <c r="CF36" i="11" s="1"/>
  <c r="CH36" i="11" s="1"/>
  <c r="CI36" i="11" s="1"/>
  <c r="AC40" i="11"/>
  <c r="AG40" i="11" s="1"/>
  <c r="CJ41" i="11"/>
  <c r="CF42" i="11" s="1"/>
  <c r="CH42" i="11" s="1"/>
  <c r="CI42" i="11" s="1"/>
  <c r="CJ47" i="11"/>
  <c r="AG34" i="11"/>
  <c r="CF25" i="11"/>
  <c r="CH25" i="11" s="1"/>
  <c r="CI25" i="11" s="1"/>
  <c r="CI55" i="11" s="1"/>
  <c r="AB13" i="11" s="1"/>
  <c r="CF22" i="11"/>
  <c r="CH22" i="11" s="1"/>
  <c r="CI22" i="11" s="1"/>
  <c r="CF23" i="11"/>
  <c r="CH23" i="11" s="1"/>
  <c r="CI23" i="11" s="1"/>
  <c r="CF47" i="11"/>
  <c r="CH47" i="11" s="1"/>
  <c r="CI47" i="11" s="1"/>
  <c r="CF46" i="11"/>
  <c r="CH46" i="11" s="1"/>
  <c r="CI46" i="11" s="1"/>
  <c r="CF48" i="11"/>
  <c r="CH48" i="11" s="1"/>
  <c r="CI48" i="11" s="1"/>
  <c r="AC38" i="11"/>
  <c r="AC26" i="11"/>
  <c r="CF24" i="11"/>
  <c r="CH24" i="11" s="1"/>
  <c r="CI24" i="11" s="1"/>
  <c r="AD12" i="11"/>
  <c r="CA57" i="11"/>
  <c r="AD15" i="11" s="1"/>
  <c r="AD10" i="11"/>
  <c r="CA56" i="11"/>
  <c r="AD14" i="11" s="1"/>
  <c r="CA53" i="11"/>
  <c r="AD11" i="11" s="1"/>
  <c r="CA55" i="11"/>
  <c r="AD13" i="11" s="1"/>
  <c r="AC44" i="11" l="1"/>
  <c r="AC50" i="11"/>
  <c r="AC28" i="11"/>
  <c r="CJ29" i="11"/>
  <c r="CF28" i="11" s="1"/>
  <c r="CH28" i="11" s="1"/>
  <c r="CI28" i="11" s="1"/>
  <c r="CI52" i="11" s="1"/>
  <c r="AF13" i="11"/>
  <c r="AL13" i="11" s="1"/>
  <c r="AF15" i="11"/>
  <c r="AL15" i="11" s="1"/>
  <c r="AF14" i="11"/>
  <c r="AL14" i="11" s="1"/>
  <c r="AD16" i="11"/>
  <c r="CI54" i="11"/>
  <c r="AB12" i="11" s="1"/>
  <c r="CI53" i="11"/>
  <c r="AB11" i="11" s="1"/>
  <c r="AG28" i="11" l="1"/>
  <c r="AG52" i="11" s="1"/>
  <c r="AC32" i="11"/>
  <c r="AF11" i="11"/>
  <c r="AL11" i="11" s="1"/>
  <c r="AF12" i="11"/>
  <c r="AL12" i="11" s="1"/>
  <c r="AB10" i="11"/>
  <c r="AB16" i="11" l="1"/>
  <c r="AF10" i="11"/>
  <c r="AL10" i="11" l="1"/>
  <c r="AL16" i="11" s="1"/>
  <c r="AF16" i="11"/>
</calcChain>
</file>

<file path=xl/sharedStrings.xml><?xml version="1.0" encoding="utf-8"?>
<sst xmlns="http://schemas.openxmlformats.org/spreadsheetml/2006/main" count="2492" uniqueCount="477">
  <si>
    <t>区分</t>
    <rPh sb="0" eb="2">
      <t>クブン</t>
    </rPh>
    <phoneticPr fontId="6"/>
  </si>
  <si>
    <t>教育旅行</t>
    <rPh sb="0" eb="2">
      <t>キョウイク</t>
    </rPh>
    <rPh sb="2" eb="4">
      <t>リョコウ</t>
    </rPh>
    <phoneticPr fontId="6"/>
  </si>
  <si>
    <t>移動
手段</t>
    <rPh sb="0" eb="2">
      <t>イドウ</t>
    </rPh>
    <rPh sb="3" eb="5">
      <t>シュダン</t>
    </rPh>
    <phoneticPr fontId="6"/>
  </si>
  <si>
    <t>非表示
航路</t>
    <rPh sb="0" eb="3">
      <t>ヒヒョウジ</t>
    </rPh>
    <rPh sb="4" eb="6">
      <t>コウロ</t>
    </rPh>
    <phoneticPr fontId="4"/>
  </si>
  <si>
    <t>非表示
企画開発</t>
    <rPh sb="0" eb="3">
      <t>ヒヒョウジ</t>
    </rPh>
    <rPh sb="4" eb="6">
      <t>キカク</t>
    </rPh>
    <rPh sb="6" eb="8">
      <t>カイハツ</t>
    </rPh>
    <phoneticPr fontId="4"/>
  </si>
  <si>
    <t>NPRTV
3列目</t>
    <rPh sb="7" eb="8">
      <t>レツ</t>
    </rPh>
    <rPh sb="8" eb="9">
      <t>メ</t>
    </rPh>
    <phoneticPr fontId="4"/>
  </si>
  <si>
    <t>NPRTV
4列目</t>
    <rPh sb="7" eb="8">
      <t>レツ</t>
    </rPh>
    <rPh sb="8" eb="9">
      <t>メ</t>
    </rPh>
    <phoneticPr fontId="4"/>
  </si>
  <si>
    <t>市町数</t>
    <rPh sb="0" eb="1">
      <t>シ</t>
    </rPh>
    <rPh sb="1" eb="2">
      <t>マチ</t>
    </rPh>
    <rPh sb="2" eb="3">
      <t>スウ</t>
    </rPh>
    <phoneticPr fontId="4"/>
  </si>
  <si>
    <t>市町名</t>
    <rPh sb="0" eb="2">
      <t>シチョウ</t>
    </rPh>
    <rPh sb="2" eb="3">
      <t>メイ</t>
    </rPh>
    <phoneticPr fontId="4"/>
  </si>
  <si>
    <t>航空　負担計算</t>
    <rPh sb="0" eb="2">
      <t>コウクウ</t>
    </rPh>
    <rPh sb="3" eb="5">
      <t>フタン</t>
    </rPh>
    <rPh sb="5" eb="7">
      <t>ケイサン</t>
    </rPh>
    <phoneticPr fontId="6"/>
  </si>
  <si>
    <t>壱岐市</t>
    <rPh sb="0" eb="3">
      <t>イキシ</t>
    </rPh>
    <phoneticPr fontId="4"/>
  </si>
  <si>
    <t>五島市</t>
    <rPh sb="0" eb="2">
      <t>ゴトウ</t>
    </rPh>
    <rPh sb="2" eb="3">
      <t>シ</t>
    </rPh>
    <phoneticPr fontId="4"/>
  </si>
  <si>
    <t>新上五島町</t>
    <rPh sb="0" eb="4">
      <t>シンカミゴトウ</t>
    </rPh>
    <rPh sb="4" eb="5">
      <t>マチ</t>
    </rPh>
    <phoneticPr fontId="4"/>
  </si>
  <si>
    <t>小値賀町</t>
    <rPh sb="0" eb="3">
      <t>オヂカ</t>
    </rPh>
    <rPh sb="3" eb="4">
      <t>マチ</t>
    </rPh>
    <phoneticPr fontId="4"/>
  </si>
  <si>
    <t>宇久町</t>
    <rPh sb="0" eb="2">
      <t>ウク</t>
    </rPh>
    <rPh sb="2" eb="3">
      <t>マチ</t>
    </rPh>
    <phoneticPr fontId="4"/>
  </si>
  <si>
    <t>大人</t>
    <rPh sb="0" eb="2">
      <t>オトナ</t>
    </rPh>
    <phoneticPr fontId="6"/>
  </si>
  <si>
    <t>小人</t>
    <rPh sb="0" eb="2">
      <t>ショウニン</t>
    </rPh>
    <phoneticPr fontId="6"/>
  </si>
  <si>
    <t>大人+小人</t>
    <rPh sb="0" eb="2">
      <t>オトナ</t>
    </rPh>
    <phoneticPr fontId="6"/>
  </si>
  <si>
    <t>商品種別</t>
    <rPh sb="0" eb="2">
      <t>ショウヒン</t>
    </rPh>
    <rPh sb="2" eb="4">
      <t>シュベツ</t>
    </rPh>
    <phoneticPr fontId="4"/>
  </si>
  <si>
    <t>市町名</t>
    <rPh sb="0" eb="1">
      <t>シ</t>
    </rPh>
    <rPh sb="1" eb="2">
      <t>マチ</t>
    </rPh>
    <rPh sb="2" eb="3">
      <t>メイ</t>
    </rPh>
    <phoneticPr fontId="4"/>
  </si>
  <si>
    <t>航路</t>
    <rPh sb="0" eb="2">
      <t>コウロ</t>
    </rPh>
    <phoneticPr fontId="4"/>
  </si>
  <si>
    <t>区間</t>
    <rPh sb="0" eb="2">
      <t>クカン</t>
    </rPh>
    <phoneticPr fontId="4"/>
  </si>
  <si>
    <t>船種</t>
    <rPh sb="0" eb="2">
      <t>センシュ</t>
    </rPh>
    <phoneticPr fontId="4"/>
  </si>
  <si>
    <t>航路（料金）　小</t>
    <rPh sb="0" eb="2">
      <t>コウロ</t>
    </rPh>
    <rPh sb="3" eb="5">
      <t>リョウキン</t>
    </rPh>
    <rPh sb="7" eb="8">
      <t>ショウ</t>
    </rPh>
    <phoneticPr fontId="4"/>
  </si>
  <si>
    <t>航空路</t>
    <rPh sb="0" eb="3">
      <t>コウクウロ</t>
    </rPh>
    <phoneticPr fontId="4"/>
  </si>
  <si>
    <t>航空会社</t>
    <rPh sb="0" eb="2">
      <t>コウクウ</t>
    </rPh>
    <rPh sb="2" eb="4">
      <t>カイシャ</t>
    </rPh>
    <phoneticPr fontId="4"/>
  </si>
  <si>
    <t>航空路（料金）</t>
    <rPh sb="0" eb="3">
      <t>コウクウロ</t>
    </rPh>
    <rPh sb="4" eb="6">
      <t>リョウキン</t>
    </rPh>
    <phoneticPr fontId="4"/>
  </si>
  <si>
    <t>空港所在地</t>
    <rPh sb="0" eb="2">
      <t>クウコウ</t>
    </rPh>
    <rPh sb="2" eb="5">
      <t>ショザイチ</t>
    </rPh>
    <phoneticPr fontId="4"/>
  </si>
  <si>
    <t>船</t>
    <rPh sb="0" eb="1">
      <t>フネ</t>
    </rPh>
    <phoneticPr fontId="4"/>
  </si>
  <si>
    <t>フェリー</t>
  </si>
  <si>
    <t>負担地区</t>
    <rPh sb="0" eb="2">
      <t>フタン</t>
    </rPh>
    <rPh sb="2" eb="4">
      <t>チク</t>
    </rPh>
    <phoneticPr fontId="6"/>
  </si>
  <si>
    <t>対馬市</t>
    <rPh sb="0" eb="2">
      <t>ツシマ</t>
    </rPh>
    <rPh sb="2" eb="3">
      <t>シ</t>
    </rPh>
    <phoneticPr fontId="4"/>
  </si>
  <si>
    <t>航空</t>
    <rPh sb="0" eb="2">
      <t>コウクウ</t>
    </rPh>
    <phoneticPr fontId="4"/>
  </si>
  <si>
    <t>負担大人単価</t>
    <rPh sb="0" eb="2">
      <t>フタン</t>
    </rPh>
    <rPh sb="2" eb="4">
      <t>オトナ</t>
    </rPh>
    <rPh sb="4" eb="6">
      <t>タンカ</t>
    </rPh>
    <phoneticPr fontId="6"/>
  </si>
  <si>
    <t>航空路</t>
    <rPh sb="0" eb="3">
      <t>コウクウロ</t>
    </rPh>
    <phoneticPr fontId="6"/>
  </si>
  <si>
    <t>小学校</t>
    <rPh sb="0" eb="3">
      <t>ショウガッコウ</t>
    </rPh>
    <phoneticPr fontId="6"/>
  </si>
  <si>
    <t>B</t>
  </si>
  <si>
    <t>壱岐市</t>
    <rPh sb="0" eb="2">
      <t>イキ</t>
    </rPh>
    <rPh sb="2" eb="3">
      <t>シ</t>
    </rPh>
    <phoneticPr fontId="4"/>
  </si>
  <si>
    <t>負担小人単価</t>
    <rPh sb="0" eb="2">
      <t>フタン</t>
    </rPh>
    <rPh sb="2" eb="4">
      <t>ショウニン</t>
    </rPh>
    <rPh sb="4" eb="6">
      <t>タンカ</t>
    </rPh>
    <phoneticPr fontId="6"/>
  </si>
  <si>
    <t>C</t>
  </si>
  <si>
    <t>D</t>
  </si>
  <si>
    <t>高速船</t>
  </si>
  <si>
    <t>計</t>
    <rPh sb="0" eb="1">
      <t>ケイ</t>
    </rPh>
    <phoneticPr fontId="4"/>
  </si>
  <si>
    <t>計</t>
    <rPh sb="0" eb="1">
      <t>ケイ</t>
    </rPh>
    <phoneticPr fontId="6"/>
  </si>
  <si>
    <t>月</t>
    <rPh sb="0" eb="1">
      <t>ツキ</t>
    </rPh>
    <phoneticPr fontId="4"/>
  </si>
  <si>
    <t>近畿</t>
  </si>
  <si>
    <t>北海道</t>
  </si>
  <si>
    <t>東北</t>
  </si>
  <si>
    <t>南関東</t>
  </si>
  <si>
    <t>北陸</t>
  </si>
  <si>
    <t>東海</t>
  </si>
  <si>
    <t>中国</t>
  </si>
  <si>
    <t>四国</t>
  </si>
  <si>
    <t>九州</t>
  </si>
  <si>
    <t>日</t>
    <rPh sb="0" eb="1">
      <t>ヒ</t>
    </rPh>
    <phoneticPr fontId="6"/>
  </si>
  <si>
    <t>年</t>
  </si>
  <si>
    <t>令和</t>
    <rPh sb="0" eb="2">
      <t>レイワ</t>
    </rPh>
    <phoneticPr fontId="6"/>
  </si>
  <si>
    <t>青森</t>
    <phoneticPr fontId="6"/>
  </si>
  <si>
    <t>岩手</t>
    <phoneticPr fontId="6"/>
  </si>
  <si>
    <t>宮城</t>
    <phoneticPr fontId="6"/>
  </si>
  <si>
    <t>秋田</t>
    <phoneticPr fontId="6"/>
  </si>
  <si>
    <t>山形</t>
    <phoneticPr fontId="6"/>
  </si>
  <si>
    <t>福島</t>
    <phoneticPr fontId="6"/>
  </si>
  <si>
    <t>埼玉</t>
    <phoneticPr fontId="6"/>
  </si>
  <si>
    <t>千葉</t>
    <phoneticPr fontId="6"/>
  </si>
  <si>
    <t>東京</t>
    <phoneticPr fontId="6"/>
  </si>
  <si>
    <t>神奈川</t>
    <phoneticPr fontId="6"/>
  </si>
  <si>
    <t>茨城</t>
    <phoneticPr fontId="6"/>
  </si>
  <si>
    <t>栃木</t>
    <phoneticPr fontId="6"/>
  </si>
  <si>
    <t>群馬</t>
    <phoneticPr fontId="6"/>
  </si>
  <si>
    <t>山梨</t>
    <phoneticPr fontId="6"/>
  </si>
  <si>
    <t>長野</t>
    <phoneticPr fontId="6"/>
  </si>
  <si>
    <t>北関東
・甲信</t>
    <phoneticPr fontId="6"/>
  </si>
  <si>
    <t>新潟</t>
  </si>
  <si>
    <t>富山</t>
  </si>
  <si>
    <t>石川</t>
  </si>
  <si>
    <t>福井</t>
  </si>
  <si>
    <t>岐阜</t>
    <phoneticPr fontId="6"/>
  </si>
  <si>
    <t>静岡</t>
    <phoneticPr fontId="6"/>
  </si>
  <si>
    <t>愛知</t>
    <phoneticPr fontId="6"/>
  </si>
  <si>
    <t>三重</t>
    <phoneticPr fontId="6"/>
  </si>
  <si>
    <t>滋賀</t>
  </si>
  <si>
    <t>京都</t>
    <phoneticPr fontId="6"/>
  </si>
  <si>
    <t>大阪</t>
    <phoneticPr fontId="6"/>
  </si>
  <si>
    <t>兵庫</t>
    <phoneticPr fontId="6"/>
  </si>
  <si>
    <t>奈良</t>
    <phoneticPr fontId="6"/>
  </si>
  <si>
    <t>和歌山</t>
  </si>
  <si>
    <t>鳥取</t>
  </si>
  <si>
    <t>島根</t>
    <phoneticPr fontId="6"/>
  </si>
  <si>
    <t>岡山</t>
  </si>
  <si>
    <t>広島</t>
    <phoneticPr fontId="6"/>
  </si>
  <si>
    <t>山口</t>
    <phoneticPr fontId="6"/>
  </si>
  <si>
    <t>徳島</t>
    <phoneticPr fontId="6"/>
  </si>
  <si>
    <t>香川</t>
    <phoneticPr fontId="6"/>
  </si>
  <si>
    <t>愛媛</t>
    <phoneticPr fontId="6"/>
  </si>
  <si>
    <t>高知</t>
    <phoneticPr fontId="6"/>
  </si>
  <si>
    <t>福岡</t>
    <phoneticPr fontId="6"/>
  </si>
  <si>
    <t>佐賀</t>
    <phoneticPr fontId="6"/>
  </si>
  <si>
    <t>長崎</t>
    <phoneticPr fontId="6"/>
  </si>
  <si>
    <t>熊本</t>
    <phoneticPr fontId="6"/>
  </si>
  <si>
    <t>大分</t>
    <phoneticPr fontId="6"/>
  </si>
  <si>
    <t>宮崎</t>
    <phoneticPr fontId="6"/>
  </si>
  <si>
    <t>鹿児島</t>
    <phoneticPr fontId="6"/>
  </si>
  <si>
    <t>沖縄</t>
    <phoneticPr fontId="6"/>
  </si>
  <si>
    <t>壱岐</t>
    <rPh sb="0" eb="2">
      <t>イキ</t>
    </rPh>
    <phoneticPr fontId="6"/>
  </si>
  <si>
    <t>対馬</t>
    <rPh sb="0" eb="2">
      <t>ツシマ</t>
    </rPh>
    <phoneticPr fontId="6"/>
  </si>
  <si>
    <t>五島</t>
    <rPh sb="0" eb="2">
      <t>ゴトウ</t>
    </rPh>
    <phoneticPr fontId="6"/>
  </si>
  <si>
    <t>上五島</t>
    <rPh sb="0" eb="3">
      <t>カミゴトウ</t>
    </rPh>
    <phoneticPr fontId="6"/>
  </si>
  <si>
    <t>小値賀</t>
    <rPh sb="0" eb="3">
      <t>オジカ</t>
    </rPh>
    <phoneticPr fontId="6"/>
  </si>
  <si>
    <t>宇久</t>
    <rPh sb="0" eb="2">
      <t>ウク</t>
    </rPh>
    <phoneticPr fontId="6"/>
  </si>
  <si>
    <t>社名</t>
    <rPh sb="0" eb="2">
      <t>シャメイ</t>
    </rPh>
    <phoneticPr fontId="2"/>
  </si>
  <si>
    <t>用途</t>
    <rPh sb="0" eb="2">
      <t>ヨウト</t>
    </rPh>
    <phoneticPr fontId="6"/>
  </si>
  <si>
    <t>訪問・宿泊</t>
    <rPh sb="0" eb="2">
      <t>ホウモン</t>
    </rPh>
    <rPh sb="3" eb="5">
      <t>シュクハク</t>
    </rPh>
    <phoneticPr fontId="4"/>
  </si>
  <si>
    <t>本土～離島間
（往路・復路）</t>
    <rPh sb="0" eb="2">
      <t>ホンド</t>
    </rPh>
    <rPh sb="3" eb="5">
      <t>リトウ</t>
    </rPh>
    <rPh sb="5" eb="6">
      <t>カン</t>
    </rPh>
    <rPh sb="8" eb="10">
      <t>オウロ</t>
    </rPh>
    <rPh sb="11" eb="13">
      <t>フクロ</t>
    </rPh>
    <phoneticPr fontId="4"/>
  </si>
  <si>
    <t>離島間
離島～離島・本土</t>
    <rPh sb="0" eb="2">
      <t>リトウ</t>
    </rPh>
    <rPh sb="2" eb="3">
      <t>カン</t>
    </rPh>
    <rPh sb="4" eb="6">
      <t>リトウ</t>
    </rPh>
    <rPh sb="7" eb="9">
      <t>リトウ</t>
    </rPh>
    <rPh sb="10" eb="12">
      <t>ホンド</t>
    </rPh>
    <phoneticPr fontId="4"/>
  </si>
  <si>
    <t>一人当り
割引額</t>
    <rPh sb="0" eb="1">
      <t>イチ</t>
    </rPh>
    <rPh sb="1" eb="2">
      <t>ニン</t>
    </rPh>
    <rPh sb="2" eb="3">
      <t>アタ</t>
    </rPh>
    <phoneticPr fontId="6"/>
  </si>
  <si>
    <t>参加人数</t>
    <rPh sb="0" eb="2">
      <t>サンカ</t>
    </rPh>
    <rPh sb="2" eb="4">
      <t>ニンズウ</t>
    </rPh>
    <phoneticPr fontId="4"/>
  </si>
  <si>
    <t>宿泊
延べ数</t>
    <rPh sb="3" eb="4">
      <t>ノ</t>
    </rPh>
    <rPh sb="5" eb="6">
      <t>スウ</t>
    </rPh>
    <phoneticPr fontId="4"/>
  </si>
  <si>
    <t>航空路
交通助成（地区別）</t>
    <rPh sb="0" eb="3">
      <t>コウクウロ</t>
    </rPh>
    <rPh sb="4" eb="6">
      <t>コウツウ</t>
    </rPh>
    <rPh sb="6" eb="8">
      <t>ジョセイ</t>
    </rPh>
    <rPh sb="9" eb="11">
      <t>チク</t>
    </rPh>
    <rPh sb="11" eb="12">
      <t>ベツ</t>
    </rPh>
    <phoneticPr fontId="6"/>
  </si>
  <si>
    <t>航空路単価×人数</t>
    <rPh sb="0" eb="3">
      <t>コウクウロ</t>
    </rPh>
    <rPh sb="3" eb="5">
      <t>タンカ</t>
    </rPh>
    <rPh sb="6" eb="8">
      <t>ニンズウ</t>
    </rPh>
    <phoneticPr fontId="6"/>
  </si>
  <si>
    <t>交通費単価</t>
  </si>
  <si>
    <t>航路</t>
    <rPh sb="0" eb="2">
      <t>コウロ</t>
    </rPh>
    <phoneticPr fontId="6"/>
  </si>
  <si>
    <t>OQSUW
3列目</t>
    <rPh sb="7" eb="9">
      <t>レツメ</t>
    </rPh>
    <phoneticPr fontId="4"/>
  </si>
  <si>
    <t>OQSUW
4列目</t>
    <rPh sb="7" eb="9">
      <t>レツメ</t>
    </rPh>
    <phoneticPr fontId="4"/>
  </si>
  <si>
    <t>大人人数</t>
    <rPh sb="0" eb="2">
      <t>オトナ</t>
    </rPh>
    <rPh sb="2" eb="4">
      <t>ニンズ</t>
    </rPh>
    <phoneticPr fontId="6"/>
  </si>
  <si>
    <t>小人人数</t>
    <rPh sb="0" eb="2">
      <t>ショウニン</t>
    </rPh>
    <rPh sb="2" eb="4">
      <t>ニンズ</t>
    </rPh>
    <phoneticPr fontId="6"/>
  </si>
  <si>
    <t>*航路単価</t>
    <rPh sb="1" eb="3">
      <t>コウロ</t>
    </rPh>
    <rPh sb="3" eb="5">
      <t>タンカ</t>
    </rPh>
    <phoneticPr fontId="6"/>
  </si>
  <si>
    <t>交通費単価</t>
    <phoneticPr fontId="6"/>
  </si>
  <si>
    <t>特別対策</t>
    <rPh sb="0" eb="2">
      <t>トクベツ</t>
    </rPh>
    <rPh sb="2" eb="4">
      <t>タイサク</t>
    </rPh>
    <phoneticPr fontId="6"/>
  </si>
  <si>
    <t>訪問数</t>
    <rPh sb="0" eb="2">
      <t>ホウモン</t>
    </rPh>
    <rPh sb="2" eb="3">
      <t>スウ</t>
    </rPh>
    <phoneticPr fontId="6"/>
  </si>
  <si>
    <t>長崎　～　福江</t>
    <rPh sb="0" eb="2">
      <t>ナガサキ</t>
    </rPh>
    <rPh sb="5" eb="7">
      <t>フクエ</t>
    </rPh>
    <phoneticPr fontId="4"/>
  </si>
  <si>
    <t>長崎　～　対馬</t>
    <rPh sb="0" eb="2">
      <t>ナガサキ</t>
    </rPh>
    <rPh sb="5" eb="7">
      <t>ツシマ</t>
    </rPh>
    <phoneticPr fontId="4"/>
  </si>
  <si>
    <t>定期航路</t>
    <rPh sb="0" eb="2">
      <t>テイキ</t>
    </rPh>
    <rPh sb="2" eb="4">
      <t>コウロ</t>
    </rPh>
    <phoneticPr fontId="6"/>
  </si>
  <si>
    <t>☆</t>
    <phoneticPr fontId="6"/>
  </si>
  <si>
    <t>長崎　～　壱岐</t>
    <rPh sb="0" eb="2">
      <t>ナガサキ</t>
    </rPh>
    <rPh sb="5" eb="7">
      <t>イキ</t>
    </rPh>
    <phoneticPr fontId="4"/>
  </si>
  <si>
    <t>計</t>
    <rPh sb="0" eb="1">
      <t>ケイ</t>
    </rPh>
    <phoneticPr fontId="2"/>
  </si>
  <si>
    <t>福岡　～　福江</t>
    <rPh sb="0" eb="2">
      <t>フクオカ</t>
    </rPh>
    <rPh sb="5" eb="7">
      <t>フクエ</t>
    </rPh>
    <phoneticPr fontId="4"/>
  </si>
  <si>
    <t>福岡　～　対馬</t>
    <rPh sb="0" eb="2">
      <t>フクオカ</t>
    </rPh>
    <rPh sb="5" eb="7">
      <t>ツシマ</t>
    </rPh>
    <phoneticPr fontId="4"/>
  </si>
  <si>
    <t>地域</t>
    <rPh sb="0" eb="2">
      <t>チイキ</t>
    </rPh>
    <phoneticPr fontId="6"/>
  </si>
  <si>
    <t>企画開発費</t>
    <rPh sb="0" eb="2">
      <t>キカク</t>
    </rPh>
    <rPh sb="2" eb="4">
      <t>カイハツ</t>
    </rPh>
    <rPh sb="4" eb="5">
      <t>ヒ</t>
    </rPh>
    <phoneticPr fontId="6"/>
  </si>
  <si>
    <t>参加者</t>
    <rPh sb="0" eb="3">
      <t>サンカシャ</t>
    </rPh>
    <phoneticPr fontId="2"/>
  </si>
  <si>
    <t>延べ宿泊</t>
    <rPh sb="0" eb="1">
      <t>ノ</t>
    </rPh>
    <rPh sb="2" eb="4">
      <t>シュクハク</t>
    </rPh>
    <phoneticPr fontId="2"/>
  </si>
  <si>
    <t>都道府県</t>
    <rPh sb="0" eb="4">
      <t>トドウフケン</t>
    </rPh>
    <phoneticPr fontId="2"/>
  </si>
  <si>
    <t>旅行会社</t>
    <rPh sb="0" eb="2">
      <t>リョコウ</t>
    </rPh>
    <rPh sb="2" eb="4">
      <t>カイシャ</t>
    </rPh>
    <phoneticPr fontId="2"/>
  </si>
  <si>
    <t>支店名</t>
    <rPh sb="0" eb="3">
      <t>シテンメイ</t>
    </rPh>
    <phoneticPr fontId="2"/>
  </si>
  <si>
    <t>担当者</t>
    <rPh sb="0" eb="3">
      <t>タントウシャ</t>
    </rPh>
    <phoneticPr fontId="2"/>
  </si>
  <si>
    <t>TEL</t>
    <phoneticPr fontId="2"/>
  </si>
  <si>
    <t>航路</t>
    <rPh sb="0" eb="2">
      <t>コウロ</t>
    </rPh>
    <phoneticPr fontId="2"/>
  </si>
  <si>
    <t>航空</t>
    <rPh sb="0" eb="2">
      <t>コウクウ</t>
    </rPh>
    <phoneticPr fontId="6"/>
  </si>
  <si>
    <t>訪問</t>
    <rPh sb="0" eb="2">
      <t>ホウモン</t>
    </rPh>
    <phoneticPr fontId="4"/>
  </si>
  <si>
    <t>宿泊</t>
    <rPh sb="0" eb="2">
      <t>シュクハク</t>
    </rPh>
    <phoneticPr fontId="4"/>
  </si>
  <si>
    <t>☆印</t>
    <rPh sb="1" eb="2">
      <t>シルシ</t>
    </rPh>
    <phoneticPr fontId="2"/>
  </si>
  <si>
    <t>泊数</t>
    <rPh sb="0" eb="1">
      <t>ハク</t>
    </rPh>
    <rPh sb="1" eb="2">
      <t>スウ</t>
    </rPh>
    <phoneticPr fontId="2"/>
  </si>
  <si>
    <t>航路（料金）　中学生以上</t>
    <rPh sb="0" eb="2">
      <t>コウロ</t>
    </rPh>
    <rPh sb="3" eb="5">
      <t>リョウキン</t>
    </rPh>
    <rPh sb="7" eb="10">
      <t>チュウガクセイ</t>
    </rPh>
    <rPh sb="10" eb="12">
      <t>イジョウ</t>
    </rPh>
    <phoneticPr fontId="4"/>
  </si>
  <si>
    <t>IFERROR(VLOOKUP(A3,$G$3:$I$10,2,FALSE),"")</t>
    <phoneticPr fontId="6"/>
  </si>
  <si>
    <t>中学校以上</t>
    <rPh sb="0" eb="3">
      <t>チュウガッコウ</t>
    </rPh>
    <rPh sb="3" eb="5">
      <t>イジョウ</t>
    </rPh>
    <phoneticPr fontId="6"/>
  </si>
  <si>
    <t>体験内容</t>
    <rPh sb="0" eb="2">
      <t>タイケン</t>
    </rPh>
    <rPh sb="2" eb="4">
      <t>ナイヨウ</t>
    </rPh>
    <phoneticPr fontId="6"/>
  </si>
  <si>
    <t>「小学校」・「中学校以上」選択ください</t>
    <rPh sb="2" eb="4">
      <t>ガッコウ</t>
    </rPh>
    <rPh sb="13" eb="15">
      <t>センタク</t>
    </rPh>
    <phoneticPr fontId="6"/>
  </si>
  <si>
    <t>備考</t>
    <rPh sb="0" eb="2">
      <t>ビコウ</t>
    </rPh>
    <phoneticPr fontId="6"/>
  </si>
  <si>
    <t>辻ま</t>
    <rPh sb="0" eb="1">
      <t>ツヂ</t>
    </rPh>
    <phoneticPr fontId="6"/>
  </si>
  <si>
    <t>学生</t>
    <rPh sb="0" eb="2">
      <t>ガクセイ</t>
    </rPh>
    <phoneticPr fontId="6"/>
  </si>
  <si>
    <t>区間</t>
    <rPh sb="0" eb="2">
      <t>クカン</t>
    </rPh>
    <phoneticPr fontId="18"/>
  </si>
  <si>
    <t>船種</t>
    <rPh sb="0" eb="1">
      <t>セン</t>
    </rPh>
    <rPh sb="1" eb="2">
      <t>シュ</t>
    </rPh>
    <phoneticPr fontId="18"/>
  </si>
  <si>
    <t>中学生以上</t>
    <rPh sb="0" eb="3">
      <t>チュウガクセイ</t>
    </rPh>
    <rPh sb="3" eb="5">
      <t>イジョウ</t>
    </rPh>
    <phoneticPr fontId="18"/>
  </si>
  <si>
    <t>小学生</t>
    <rPh sb="0" eb="3">
      <t>ショウガクセイ</t>
    </rPh>
    <phoneticPr fontId="18"/>
  </si>
  <si>
    <t>長崎～福江</t>
    <rPh sb="0" eb="2">
      <t>ナガサキ</t>
    </rPh>
    <rPh sb="3" eb="5">
      <t>フクエ</t>
    </rPh>
    <phoneticPr fontId="18"/>
  </si>
  <si>
    <t>長崎～奈良尾</t>
    <rPh sb="0" eb="2">
      <t>ナガサキ</t>
    </rPh>
    <rPh sb="3" eb="6">
      <t>ナラオ</t>
    </rPh>
    <phoneticPr fontId="18"/>
  </si>
  <si>
    <t>長崎～奈留島</t>
    <rPh sb="0" eb="2">
      <t>ナガサキ</t>
    </rPh>
    <rPh sb="3" eb="5">
      <t>ナル</t>
    </rPh>
    <rPh sb="5" eb="6">
      <t>シマ</t>
    </rPh>
    <phoneticPr fontId="18"/>
  </si>
  <si>
    <t>福江～奈良尾</t>
    <rPh sb="0" eb="2">
      <t>フクエ</t>
    </rPh>
    <rPh sb="3" eb="6">
      <t>ナラオ</t>
    </rPh>
    <phoneticPr fontId="18"/>
  </si>
  <si>
    <t>福江～奈留島</t>
    <rPh sb="0" eb="2">
      <t>フクエ</t>
    </rPh>
    <rPh sb="3" eb="5">
      <t>ナル</t>
    </rPh>
    <rPh sb="5" eb="6">
      <t>シマ</t>
    </rPh>
    <phoneticPr fontId="18"/>
  </si>
  <si>
    <t>ジェットフォイル</t>
  </si>
  <si>
    <t>佐世保～有川</t>
    <rPh sb="0" eb="3">
      <t>サセボ</t>
    </rPh>
    <rPh sb="4" eb="6">
      <t>アリカワ</t>
    </rPh>
    <phoneticPr fontId="18"/>
  </si>
  <si>
    <t>佐世保～小値賀</t>
    <rPh sb="0" eb="3">
      <t>サセボ</t>
    </rPh>
    <rPh sb="4" eb="7">
      <t>オヂカ</t>
    </rPh>
    <phoneticPr fontId="18"/>
  </si>
  <si>
    <t>佐世保～宇久平</t>
    <rPh sb="0" eb="3">
      <t>サセボ</t>
    </rPh>
    <rPh sb="4" eb="6">
      <t>ウク</t>
    </rPh>
    <rPh sb="6" eb="7">
      <t>タイラ</t>
    </rPh>
    <phoneticPr fontId="18"/>
  </si>
  <si>
    <t>小値賀～宇久平</t>
    <rPh sb="0" eb="3">
      <t>オヂカ</t>
    </rPh>
    <rPh sb="4" eb="6">
      <t>ウク</t>
    </rPh>
    <rPh sb="6" eb="7">
      <t>ヒラ</t>
    </rPh>
    <phoneticPr fontId="18"/>
  </si>
  <si>
    <t>有川～小値賀</t>
    <rPh sb="0" eb="2">
      <t>アリカワ</t>
    </rPh>
    <rPh sb="3" eb="6">
      <t>オヂカ</t>
    </rPh>
    <phoneticPr fontId="18"/>
  </si>
  <si>
    <t>有川～宇久平</t>
    <rPh sb="0" eb="2">
      <t>アリカワ</t>
    </rPh>
    <rPh sb="3" eb="5">
      <t>ウク</t>
    </rPh>
    <rPh sb="5" eb="6">
      <t>ヒラ</t>
    </rPh>
    <phoneticPr fontId="18"/>
  </si>
  <si>
    <t>佐世保～宇久平</t>
    <rPh sb="0" eb="3">
      <t>サセボ</t>
    </rPh>
    <rPh sb="4" eb="6">
      <t>ウク</t>
    </rPh>
    <rPh sb="6" eb="7">
      <t>ヒラ</t>
    </rPh>
    <phoneticPr fontId="18"/>
  </si>
  <si>
    <t>長崎～有川</t>
    <rPh sb="3" eb="5">
      <t>アリカワ</t>
    </rPh>
    <phoneticPr fontId="18"/>
  </si>
  <si>
    <t>博多～宇久</t>
    <rPh sb="0" eb="2">
      <t>ハカタ</t>
    </rPh>
    <rPh sb="3" eb="5">
      <t>ウク</t>
    </rPh>
    <phoneticPr fontId="18"/>
  </si>
  <si>
    <t>博多～小値賀</t>
    <rPh sb="0" eb="2">
      <t>ハカタ</t>
    </rPh>
    <rPh sb="3" eb="6">
      <t>オヂカ</t>
    </rPh>
    <phoneticPr fontId="18"/>
  </si>
  <si>
    <t>博多～青方</t>
    <rPh sb="0" eb="2">
      <t>ハカタ</t>
    </rPh>
    <rPh sb="3" eb="4">
      <t>アオ</t>
    </rPh>
    <rPh sb="4" eb="5">
      <t>カタ</t>
    </rPh>
    <phoneticPr fontId="18"/>
  </si>
  <si>
    <t>博多～奈留</t>
    <rPh sb="0" eb="2">
      <t>ハカタ</t>
    </rPh>
    <rPh sb="3" eb="5">
      <t>ナル</t>
    </rPh>
    <phoneticPr fontId="18"/>
  </si>
  <si>
    <t>博多～福江</t>
    <rPh sb="0" eb="2">
      <t>ハカタ</t>
    </rPh>
    <rPh sb="3" eb="5">
      <t>フクエ</t>
    </rPh>
    <phoneticPr fontId="18"/>
  </si>
  <si>
    <t>宇久～小値賀</t>
    <rPh sb="0" eb="2">
      <t>ウク</t>
    </rPh>
    <rPh sb="3" eb="6">
      <t>オヂカ</t>
    </rPh>
    <phoneticPr fontId="18"/>
  </si>
  <si>
    <t>宇久～青方</t>
    <rPh sb="0" eb="2">
      <t>ウク</t>
    </rPh>
    <rPh sb="3" eb="4">
      <t>アオ</t>
    </rPh>
    <rPh sb="4" eb="5">
      <t>カタ</t>
    </rPh>
    <phoneticPr fontId="18"/>
  </si>
  <si>
    <t>宇久～奈留</t>
    <rPh sb="0" eb="2">
      <t>ウク</t>
    </rPh>
    <rPh sb="3" eb="5">
      <t>ナル</t>
    </rPh>
    <phoneticPr fontId="18"/>
  </si>
  <si>
    <t>宇久～福江</t>
    <rPh sb="0" eb="2">
      <t>ウク</t>
    </rPh>
    <rPh sb="3" eb="5">
      <t>フクエ</t>
    </rPh>
    <phoneticPr fontId="18"/>
  </si>
  <si>
    <t>小値賀～青方</t>
    <rPh sb="0" eb="3">
      <t>オヂカ</t>
    </rPh>
    <rPh sb="4" eb="5">
      <t>アオ</t>
    </rPh>
    <rPh sb="5" eb="6">
      <t>カタ</t>
    </rPh>
    <phoneticPr fontId="18"/>
  </si>
  <si>
    <t>小値賀～奈留</t>
    <rPh sb="0" eb="3">
      <t>オヂカ</t>
    </rPh>
    <rPh sb="4" eb="6">
      <t>ナル</t>
    </rPh>
    <phoneticPr fontId="18"/>
  </si>
  <si>
    <t>小値賀～福江</t>
    <rPh sb="0" eb="3">
      <t>オヂカ</t>
    </rPh>
    <rPh sb="4" eb="6">
      <t>フクエ</t>
    </rPh>
    <phoneticPr fontId="18"/>
  </si>
  <si>
    <t>青方～奈留</t>
    <rPh sb="0" eb="1">
      <t>アオ</t>
    </rPh>
    <rPh sb="1" eb="2">
      <t>カタ</t>
    </rPh>
    <rPh sb="3" eb="5">
      <t>ナル</t>
    </rPh>
    <phoneticPr fontId="18"/>
  </si>
  <si>
    <t>青方～福江</t>
    <rPh sb="0" eb="1">
      <t>アオ</t>
    </rPh>
    <rPh sb="1" eb="2">
      <t>カタ</t>
    </rPh>
    <rPh sb="3" eb="5">
      <t>フクエ</t>
    </rPh>
    <phoneticPr fontId="18"/>
  </si>
  <si>
    <t>奈留～福江</t>
    <rPh sb="0" eb="2">
      <t>ナル</t>
    </rPh>
    <rPh sb="3" eb="5">
      <t>フクエ</t>
    </rPh>
    <phoneticPr fontId="18"/>
  </si>
  <si>
    <t>鯛ノ浦～長崎</t>
    <rPh sb="0" eb="1">
      <t>タイ</t>
    </rPh>
    <rPh sb="2" eb="3">
      <t>ウラ</t>
    </rPh>
    <rPh sb="4" eb="6">
      <t>ナガサキ</t>
    </rPh>
    <phoneticPr fontId="18"/>
  </si>
  <si>
    <t>郷ノ首～土井浦</t>
    <rPh sb="0" eb="1">
      <t>ゴウ</t>
    </rPh>
    <rPh sb="2" eb="3">
      <t>クビ</t>
    </rPh>
    <rPh sb="4" eb="6">
      <t>ドイ</t>
    </rPh>
    <rPh sb="6" eb="7">
      <t>ウラ</t>
    </rPh>
    <phoneticPr fontId="18"/>
  </si>
  <si>
    <t>郷ノ首～奈留</t>
    <rPh sb="0" eb="1">
      <t>ゴウ</t>
    </rPh>
    <rPh sb="2" eb="3">
      <t>クビ</t>
    </rPh>
    <rPh sb="4" eb="6">
      <t>ナル</t>
    </rPh>
    <phoneticPr fontId="18"/>
  </si>
  <si>
    <t>郷ノ首～福江</t>
    <rPh sb="0" eb="1">
      <t>ゴウ</t>
    </rPh>
    <rPh sb="2" eb="3">
      <t>クビ</t>
    </rPh>
    <rPh sb="4" eb="6">
      <t>フクエ</t>
    </rPh>
    <phoneticPr fontId="18"/>
  </si>
  <si>
    <t>若松～奈留</t>
    <rPh sb="0" eb="2">
      <t>ワカマツ</t>
    </rPh>
    <rPh sb="3" eb="5">
      <t>ナル</t>
    </rPh>
    <phoneticPr fontId="18"/>
  </si>
  <si>
    <t>若松～福江</t>
    <rPh sb="0" eb="2">
      <t>ワカマツ</t>
    </rPh>
    <rPh sb="3" eb="5">
      <t>フクエ</t>
    </rPh>
    <phoneticPr fontId="18"/>
  </si>
  <si>
    <t>土井浦～奈留</t>
    <rPh sb="0" eb="2">
      <t>ドイ</t>
    </rPh>
    <rPh sb="2" eb="3">
      <t>ウラ</t>
    </rPh>
    <rPh sb="4" eb="6">
      <t>ナル</t>
    </rPh>
    <phoneticPr fontId="18"/>
  </si>
  <si>
    <t>土井浦～福江</t>
    <rPh sb="0" eb="2">
      <t>ドイ</t>
    </rPh>
    <rPh sb="2" eb="3">
      <t>ウラ</t>
    </rPh>
    <rPh sb="4" eb="6">
      <t>フクエ</t>
    </rPh>
    <phoneticPr fontId="18"/>
  </si>
  <si>
    <t>奥浦～田の浦</t>
    <rPh sb="0" eb="1">
      <t>オク</t>
    </rPh>
    <rPh sb="1" eb="2">
      <t>ウラ</t>
    </rPh>
    <rPh sb="3" eb="4">
      <t>タ</t>
    </rPh>
    <rPh sb="5" eb="6">
      <t>ウラ</t>
    </rPh>
    <phoneticPr fontId="18"/>
  </si>
  <si>
    <t>福江～田の浦</t>
    <rPh sb="0" eb="2">
      <t>フクエ</t>
    </rPh>
    <rPh sb="3" eb="4">
      <t>タ</t>
    </rPh>
    <rPh sb="5" eb="6">
      <t>ウラ</t>
    </rPh>
    <phoneticPr fontId="18"/>
  </si>
  <si>
    <t>福江～本窯</t>
    <rPh sb="0" eb="2">
      <t>フクエ</t>
    </rPh>
    <rPh sb="3" eb="4">
      <t>モト</t>
    </rPh>
    <rPh sb="4" eb="5">
      <t>カマ</t>
    </rPh>
    <phoneticPr fontId="18"/>
  </si>
  <si>
    <t>福江～伊福貴</t>
    <rPh sb="0" eb="2">
      <t>フクエ</t>
    </rPh>
    <rPh sb="3" eb="4">
      <t>イ</t>
    </rPh>
    <rPh sb="4" eb="5">
      <t>フク</t>
    </rPh>
    <rPh sb="5" eb="6">
      <t>キ</t>
    </rPh>
    <phoneticPr fontId="18"/>
  </si>
  <si>
    <t>福江～黄島</t>
    <rPh sb="0" eb="2">
      <t>フクエ</t>
    </rPh>
    <rPh sb="3" eb="4">
      <t>キ</t>
    </rPh>
    <rPh sb="4" eb="5">
      <t>シマ</t>
    </rPh>
    <phoneticPr fontId="18"/>
  </si>
  <si>
    <t>福江～赤島</t>
    <rPh sb="0" eb="2">
      <t>フクエ</t>
    </rPh>
    <rPh sb="3" eb="4">
      <t>アカ</t>
    </rPh>
    <rPh sb="4" eb="5">
      <t>シマ</t>
    </rPh>
    <phoneticPr fontId="18"/>
  </si>
  <si>
    <t>赤島～黄島</t>
    <rPh sb="0" eb="1">
      <t>アカ</t>
    </rPh>
    <rPh sb="1" eb="2">
      <t>シマ</t>
    </rPh>
    <rPh sb="3" eb="4">
      <t>キ</t>
    </rPh>
    <rPh sb="4" eb="5">
      <t>シマ</t>
    </rPh>
    <phoneticPr fontId="18"/>
  </si>
  <si>
    <t>嵯峨島～貝津</t>
  </si>
  <si>
    <t>友住～江島</t>
    <rPh sb="0" eb="1">
      <t>トモ</t>
    </rPh>
    <rPh sb="1" eb="2">
      <t>ス</t>
    </rPh>
    <rPh sb="3" eb="4">
      <t>エ</t>
    </rPh>
    <rPh sb="4" eb="5">
      <t>シマ</t>
    </rPh>
    <phoneticPr fontId="18"/>
  </si>
  <si>
    <t>友住～崎戸</t>
    <rPh sb="0" eb="1">
      <t>トモ</t>
    </rPh>
    <rPh sb="1" eb="2">
      <t>ス</t>
    </rPh>
    <rPh sb="3" eb="5">
      <t>サキト</t>
    </rPh>
    <phoneticPr fontId="18"/>
  </si>
  <si>
    <t>友住～佐世保</t>
    <rPh sb="0" eb="1">
      <t>トモ</t>
    </rPh>
    <rPh sb="1" eb="2">
      <t>ス</t>
    </rPh>
    <rPh sb="3" eb="6">
      <t>サセボ</t>
    </rPh>
    <phoneticPr fontId="18"/>
  </si>
  <si>
    <t>笛吹～六島</t>
    <rPh sb="0" eb="1">
      <t>フエ</t>
    </rPh>
    <rPh sb="1" eb="2">
      <t>フ</t>
    </rPh>
    <rPh sb="3" eb="4">
      <t>ロク</t>
    </rPh>
    <rPh sb="4" eb="5">
      <t>シマ</t>
    </rPh>
    <phoneticPr fontId="18"/>
  </si>
  <si>
    <t>笛吹～野崎</t>
    <rPh sb="0" eb="1">
      <t>フエ</t>
    </rPh>
    <rPh sb="1" eb="2">
      <t>フ</t>
    </rPh>
    <rPh sb="3" eb="5">
      <t>ノザキ</t>
    </rPh>
    <phoneticPr fontId="18"/>
  </si>
  <si>
    <t>神浦～柳</t>
    <rPh sb="0" eb="1">
      <t>カミ</t>
    </rPh>
    <rPh sb="1" eb="2">
      <t>ウラ</t>
    </rPh>
    <rPh sb="3" eb="4">
      <t>ヤナギ</t>
    </rPh>
    <phoneticPr fontId="18"/>
  </si>
  <si>
    <t>寺島～柳</t>
    <rPh sb="0" eb="2">
      <t>テラシマ</t>
    </rPh>
    <rPh sb="3" eb="4">
      <t>ヤナギ</t>
    </rPh>
    <phoneticPr fontId="18"/>
  </si>
  <si>
    <t>大島～渡良浦</t>
    <rPh sb="0" eb="2">
      <t>オオシマ</t>
    </rPh>
    <rPh sb="3" eb="4">
      <t>ワタ</t>
    </rPh>
    <rPh sb="4" eb="5">
      <t>ヨ</t>
    </rPh>
    <rPh sb="5" eb="6">
      <t>ウラ</t>
    </rPh>
    <phoneticPr fontId="18"/>
  </si>
  <si>
    <t>大島～郷ノ浦</t>
    <rPh sb="0" eb="2">
      <t>オオシマ</t>
    </rPh>
    <rPh sb="3" eb="4">
      <t>ゴウ</t>
    </rPh>
    <rPh sb="5" eb="6">
      <t>ウラ</t>
    </rPh>
    <phoneticPr fontId="18"/>
  </si>
  <si>
    <t>長島～渡良浦</t>
    <rPh sb="0" eb="2">
      <t>ナガシマ</t>
    </rPh>
    <rPh sb="3" eb="4">
      <t>ワタ</t>
    </rPh>
    <rPh sb="4" eb="5">
      <t>ヨ</t>
    </rPh>
    <rPh sb="5" eb="6">
      <t>ウラ</t>
    </rPh>
    <phoneticPr fontId="18"/>
  </si>
  <si>
    <t>長島～郷ノ浦</t>
    <rPh sb="0" eb="2">
      <t>ナガシマ</t>
    </rPh>
    <rPh sb="3" eb="4">
      <t>ゴウ</t>
    </rPh>
    <rPh sb="5" eb="6">
      <t>ウラ</t>
    </rPh>
    <phoneticPr fontId="18"/>
  </si>
  <si>
    <t>原島～渡良浦</t>
    <rPh sb="0" eb="2">
      <t>ハラシマ</t>
    </rPh>
    <rPh sb="3" eb="4">
      <t>ワタ</t>
    </rPh>
    <rPh sb="4" eb="5">
      <t>ヨ</t>
    </rPh>
    <rPh sb="5" eb="6">
      <t>ウラ</t>
    </rPh>
    <phoneticPr fontId="18"/>
  </si>
  <si>
    <t>原島～郷ノ浦</t>
    <rPh sb="0" eb="1">
      <t>ハラ</t>
    </rPh>
    <rPh sb="1" eb="2">
      <t>シマ</t>
    </rPh>
    <rPh sb="3" eb="4">
      <t>ゴウ</t>
    </rPh>
    <rPh sb="5" eb="6">
      <t>ウラ</t>
    </rPh>
    <phoneticPr fontId="18"/>
  </si>
  <si>
    <t>渡良浦～郷ノ浦</t>
    <rPh sb="0" eb="1">
      <t>ワタ</t>
    </rPh>
    <rPh sb="1" eb="2">
      <t>ヨ</t>
    </rPh>
    <rPh sb="2" eb="3">
      <t>ウラ</t>
    </rPh>
    <rPh sb="4" eb="5">
      <t>ゴウ</t>
    </rPh>
    <rPh sb="6" eb="7">
      <t>ウラ</t>
    </rPh>
    <phoneticPr fontId="18"/>
  </si>
  <si>
    <t>博多～壱岐</t>
    <rPh sb="0" eb="2">
      <t>ハカタ</t>
    </rPh>
    <rPh sb="3" eb="5">
      <t>イキ</t>
    </rPh>
    <phoneticPr fontId="18"/>
  </si>
  <si>
    <t>印通寺～唐津</t>
    <rPh sb="4" eb="6">
      <t>カラツ</t>
    </rPh>
    <phoneticPr fontId="18"/>
  </si>
  <si>
    <t>壱岐～対馬</t>
    <rPh sb="0" eb="2">
      <t>イキ</t>
    </rPh>
    <rPh sb="3" eb="5">
      <t>ツシマ</t>
    </rPh>
    <phoneticPr fontId="18"/>
  </si>
  <si>
    <t>博多～対馬</t>
    <rPh sb="0" eb="2">
      <t>ハカタ</t>
    </rPh>
    <rPh sb="3" eb="5">
      <t>ツシマ</t>
    </rPh>
    <phoneticPr fontId="18"/>
  </si>
  <si>
    <t>博多～比田勝</t>
    <rPh sb="3" eb="4">
      <t>ヒ</t>
    </rPh>
    <rPh sb="4" eb="5">
      <t>タ</t>
    </rPh>
    <rPh sb="5" eb="6">
      <t>カ</t>
    </rPh>
    <phoneticPr fontId="18"/>
  </si>
  <si>
    <t>仁位～佐志賀</t>
    <rPh sb="0" eb="1">
      <t>ジン</t>
    </rPh>
    <rPh sb="1" eb="2">
      <t>クライ</t>
    </rPh>
    <rPh sb="3" eb="4">
      <t>サ</t>
    </rPh>
    <rPh sb="4" eb="6">
      <t>シガ</t>
    </rPh>
    <phoneticPr fontId="18"/>
  </si>
  <si>
    <t>仁位～嵯峨</t>
    <rPh sb="0" eb="1">
      <t>ジン</t>
    </rPh>
    <rPh sb="1" eb="2">
      <t>クライ</t>
    </rPh>
    <rPh sb="3" eb="5">
      <t>サガ</t>
    </rPh>
    <phoneticPr fontId="18"/>
  </si>
  <si>
    <t>仁位～貝鮒</t>
    <rPh sb="0" eb="1">
      <t>ジン</t>
    </rPh>
    <rPh sb="1" eb="2">
      <t>クライ</t>
    </rPh>
    <rPh sb="3" eb="4">
      <t>カイ</t>
    </rPh>
    <rPh sb="4" eb="5">
      <t>フナ</t>
    </rPh>
    <phoneticPr fontId="18"/>
  </si>
  <si>
    <t>仁位～水崎</t>
    <rPh sb="0" eb="1">
      <t>ジン</t>
    </rPh>
    <rPh sb="1" eb="2">
      <t>クライ</t>
    </rPh>
    <rPh sb="3" eb="4">
      <t>ミズ</t>
    </rPh>
    <rPh sb="4" eb="5">
      <t>サキ</t>
    </rPh>
    <phoneticPr fontId="18"/>
  </si>
  <si>
    <t>仁位～加志々</t>
    <rPh sb="0" eb="1">
      <t>ジン</t>
    </rPh>
    <rPh sb="1" eb="2">
      <t>クライ</t>
    </rPh>
    <rPh sb="3" eb="4">
      <t>クワ</t>
    </rPh>
    <rPh sb="4" eb="5">
      <t>ココロザシ</t>
    </rPh>
    <phoneticPr fontId="18"/>
  </si>
  <si>
    <t>仁位～長板浦</t>
    <rPh sb="0" eb="1">
      <t>ジン</t>
    </rPh>
    <rPh sb="1" eb="2">
      <t>クライ</t>
    </rPh>
    <rPh sb="3" eb="4">
      <t>ナガ</t>
    </rPh>
    <rPh sb="4" eb="5">
      <t>イタ</t>
    </rPh>
    <rPh sb="5" eb="6">
      <t>ウラ</t>
    </rPh>
    <phoneticPr fontId="18"/>
  </si>
  <si>
    <t>卯麦～佐志賀</t>
    <rPh sb="3" eb="4">
      <t>サ</t>
    </rPh>
    <rPh sb="4" eb="6">
      <t>シガ</t>
    </rPh>
    <phoneticPr fontId="18"/>
  </si>
  <si>
    <t>卯麦～嵯峨</t>
    <rPh sb="3" eb="5">
      <t>サガ</t>
    </rPh>
    <phoneticPr fontId="18"/>
  </si>
  <si>
    <t>卯麦～貝鮒</t>
    <rPh sb="3" eb="4">
      <t>カイ</t>
    </rPh>
    <rPh sb="4" eb="5">
      <t>フナ</t>
    </rPh>
    <phoneticPr fontId="18"/>
  </si>
  <si>
    <t>卯麦～水崎</t>
    <rPh sb="3" eb="4">
      <t>ミズ</t>
    </rPh>
    <rPh sb="4" eb="5">
      <t>サキ</t>
    </rPh>
    <phoneticPr fontId="18"/>
  </si>
  <si>
    <t>卯麦～加志々</t>
    <rPh sb="3" eb="4">
      <t>クワ</t>
    </rPh>
    <rPh sb="4" eb="5">
      <t>ココロザシ</t>
    </rPh>
    <phoneticPr fontId="18"/>
  </si>
  <si>
    <t>卯麦～長板浦</t>
    <rPh sb="3" eb="4">
      <t>ナガ</t>
    </rPh>
    <rPh sb="4" eb="5">
      <t>イタ</t>
    </rPh>
    <rPh sb="5" eb="6">
      <t>ウラ</t>
    </rPh>
    <phoneticPr fontId="18"/>
  </si>
  <si>
    <t>佐志賀～水崎</t>
    <rPh sb="4" eb="5">
      <t>ミズ</t>
    </rPh>
    <rPh sb="5" eb="6">
      <t>サキ</t>
    </rPh>
    <phoneticPr fontId="18"/>
  </si>
  <si>
    <t>佐志賀～加志々</t>
    <rPh sb="4" eb="5">
      <t>クワ</t>
    </rPh>
    <rPh sb="5" eb="6">
      <t>ココロザシ</t>
    </rPh>
    <phoneticPr fontId="18"/>
  </si>
  <si>
    <t>佐志賀～長板浦</t>
    <rPh sb="4" eb="5">
      <t>ナガ</t>
    </rPh>
    <rPh sb="5" eb="6">
      <t>イタ</t>
    </rPh>
    <rPh sb="6" eb="7">
      <t>ウラ</t>
    </rPh>
    <phoneticPr fontId="18"/>
  </si>
  <si>
    <t>嵯峨～水崎</t>
    <rPh sb="3" eb="4">
      <t>ミズ</t>
    </rPh>
    <rPh sb="4" eb="5">
      <t>サキ</t>
    </rPh>
    <phoneticPr fontId="18"/>
  </si>
  <si>
    <t>嵯峨～加志々</t>
    <rPh sb="3" eb="4">
      <t>クワ</t>
    </rPh>
    <rPh sb="4" eb="5">
      <t>ココロザシ</t>
    </rPh>
    <phoneticPr fontId="18"/>
  </si>
  <si>
    <t>嵯峨～長板浦</t>
    <rPh sb="3" eb="4">
      <t>ナガ</t>
    </rPh>
    <rPh sb="4" eb="5">
      <t>イタ</t>
    </rPh>
    <rPh sb="5" eb="6">
      <t>ウラ</t>
    </rPh>
    <phoneticPr fontId="18"/>
  </si>
  <si>
    <t>貝鮒～水崎</t>
    <rPh sb="3" eb="4">
      <t>ミズ</t>
    </rPh>
    <rPh sb="4" eb="5">
      <t>サキ</t>
    </rPh>
    <phoneticPr fontId="18"/>
  </si>
  <si>
    <t>貝鮒～加志々</t>
    <rPh sb="3" eb="4">
      <t>クワ</t>
    </rPh>
    <rPh sb="4" eb="5">
      <t>ココロザシ</t>
    </rPh>
    <phoneticPr fontId="18"/>
  </si>
  <si>
    <t>貝鮒～長板浦</t>
    <rPh sb="3" eb="4">
      <t>ナガ</t>
    </rPh>
    <rPh sb="4" eb="5">
      <t>イタ</t>
    </rPh>
    <rPh sb="5" eb="6">
      <t>ウラ</t>
    </rPh>
    <phoneticPr fontId="18"/>
  </si>
  <si>
    <t>水崎～長板浦</t>
    <rPh sb="3" eb="4">
      <t>ナガ</t>
    </rPh>
    <rPh sb="4" eb="5">
      <t>イタ</t>
    </rPh>
    <rPh sb="5" eb="6">
      <t>ウラ</t>
    </rPh>
    <phoneticPr fontId="18"/>
  </si>
  <si>
    <t>加志々～長板浦</t>
    <rPh sb="4" eb="5">
      <t>ナガ</t>
    </rPh>
    <rPh sb="5" eb="6">
      <t>イタ</t>
    </rPh>
    <rPh sb="6" eb="7">
      <t>ウラ</t>
    </rPh>
    <phoneticPr fontId="18"/>
  </si>
  <si>
    <t>NO</t>
  </si>
  <si>
    <t>☆</t>
  </si>
  <si>
    <t>JF</t>
    <phoneticPr fontId="2"/>
  </si>
  <si>
    <t>A</t>
  </si>
  <si>
    <t>E</t>
  </si>
  <si>
    <t>市町訪問数</t>
    <rPh sb="0" eb="1">
      <t>シ</t>
    </rPh>
    <rPh sb="1" eb="2">
      <t>マチ</t>
    </rPh>
    <rPh sb="2" eb="4">
      <t>ホウモン</t>
    </rPh>
    <rPh sb="4" eb="5">
      <t>スウ</t>
    </rPh>
    <phoneticPr fontId="2"/>
  </si>
  <si>
    <t>教育旅行</t>
    <rPh sb="0" eb="2">
      <t>キョウイク</t>
    </rPh>
    <rPh sb="2" eb="4">
      <t>リョコウ</t>
    </rPh>
    <phoneticPr fontId="4"/>
  </si>
  <si>
    <t>（円）</t>
    <rPh sb="1" eb="2">
      <t>エン</t>
    </rPh>
    <phoneticPr fontId="4"/>
  </si>
  <si>
    <t>（2）航路利用の場合</t>
    <rPh sb="3" eb="5">
      <t>コウロ</t>
    </rPh>
    <rPh sb="5" eb="7">
      <t>リヨウ</t>
    </rPh>
    <rPh sb="8" eb="10">
      <t>バアイ</t>
    </rPh>
    <phoneticPr fontId="4"/>
  </si>
  <si>
    <t>【教育旅行】</t>
    <rPh sb="1" eb="3">
      <t>キョウイク</t>
    </rPh>
    <rPh sb="3" eb="5">
      <t>リョコウ</t>
    </rPh>
    <phoneticPr fontId="32"/>
  </si>
  <si>
    <t>（１）航空路利用の場合</t>
    <rPh sb="3" eb="6">
      <t>コウクウロ</t>
    </rPh>
    <rPh sb="6" eb="8">
      <t>リヨウ</t>
    </rPh>
    <rPh sb="9" eb="11">
      <t>バアイ</t>
    </rPh>
    <phoneticPr fontId="4"/>
  </si>
  <si>
    <t>　</t>
    <phoneticPr fontId="4"/>
  </si>
  <si>
    <t>運航</t>
    <phoneticPr fontId="4"/>
  </si>
  <si>
    <t>路線</t>
    <rPh sb="0" eb="2">
      <t>ロセン</t>
    </rPh>
    <phoneticPr fontId="4"/>
  </si>
  <si>
    <t>片道
 (One Way)</t>
    <rPh sb="0" eb="1">
      <t>カタ</t>
    </rPh>
    <rPh sb="1" eb="2">
      <t>ミチ</t>
    </rPh>
    <phoneticPr fontId="4"/>
  </si>
  <si>
    <t>A</t>
    <phoneticPr fontId="4"/>
  </si>
  <si>
    <t>ＯＲＣ・ＡＮＡ</t>
    <phoneticPr fontId="4"/>
  </si>
  <si>
    <t>長崎～対馬
(NGS-TSJ)</t>
    <rPh sb="0" eb="2">
      <t>ナガサキ</t>
    </rPh>
    <rPh sb="3" eb="5">
      <t>ツシマ</t>
    </rPh>
    <phoneticPr fontId="4"/>
  </si>
  <si>
    <t>B</t>
    <phoneticPr fontId="4"/>
  </si>
  <si>
    <t>長崎～壱岐
(NGS-IKI)</t>
    <rPh sb="0" eb="2">
      <t>ナガサキ</t>
    </rPh>
    <rPh sb="3" eb="5">
      <t>イキ</t>
    </rPh>
    <phoneticPr fontId="4"/>
  </si>
  <si>
    <t>C</t>
    <phoneticPr fontId="4"/>
  </si>
  <si>
    <t>長崎～福江
(NGS-FUJ)</t>
    <rPh sb="0" eb="2">
      <t>ナガサキ</t>
    </rPh>
    <rPh sb="3" eb="5">
      <t>フクエ</t>
    </rPh>
    <phoneticPr fontId="4"/>
  </si>
  <si>
    <t>D</t>
    <phoneticPr fontId="4"/>
  </si>
  <si>
    <t>福岡～福江
(FUK-FUJ)</t>
    <rPh sb="0" eb="2">
      <t>フクオカ</t>
    </rPh>
    <rPh sb="3" eb="5">
      <t>フクエ</t>
    </rPh>
    <phoneticPr fontId="4"/>
  </si>
  <si>
    <t>E</t>
    <phoneticPr fontId="4"/>
  </si>
  <si>
    <t>福岡～対馬
(FUK-TSJ)</t>
    <rPh sb="0" eb="2">
      <t>フクオカ</t>
    </rPh>
    <rPh sb="3" eb="5">
      <t>ツシマ</t>
    </rPh>
    <phoneticPr fontId="4"/>
  </si>
  <si>
    <t>上段：番号入力　船種　　　中段：区間　　　下段：船種・大人割引額</t>
    <rPh sb="5" eb="7">
      <t>ニュウリョク</t>
    </rPh>
    <rPh sb="8" eb="10">
      <t>センシュ</t>
    </rPh>
    <rPh sb="13" eb="15">
      <t>チュウダン</t>
    </rPh>
    <rPh sb="24" eb="26">
      <t>センシュ</t>
    </rPh>
    <rPh sb="27" eb="29">
      <t>オトナ</t>
    </rPh>
    <phoneticPr fontId="6"/>
  </si>
  <si>
    <t>別表（2）</t>
    <rPh sb="0" eb="2">
      <t>ベッピョウ</t>
    </rPh>
    <phoneticPr fontId="4"/>
  </si>
  <si>
    <t>五島市</t>
    <rPh sb="0" eb="3">
      <t>ゴトウシ</t>
    </rPh>
    <phoneticPr fontId="4"/>
  </si>
  <si>
    <t>新上五島町</t>
    <rPh sb="0" eb="4">
      <t>シンカミゴトウ</t>
    </rPh>
    <rPh sb="4" eb="5">
      <t>チョウ</t>
    </rPh>
    <phoneticPr fontId="4"/>
  </si>
  <si>
    <t>小値賀町</t>
    <rPh sb="0" eb="3">
      <t>オヂカ</t>
    </rPh>
    <rPh sb="3" eb="4">
      <t>チョウ</t>
    </rPh>
    <phoneticPr fontId="4"/>
  </si>
  <si>
    <t>佐世保市</t>
    <rPh sb="0" eb="4">
      <t>サセボシ</t>
    </rPh>
    <phoneticPr fontId="4"/>
  </si>
  <si>
    <t>西海市</t>
    <rPh sb="0" eb="3">
      <t>サイカイシ</t>
    </rPh>
    <phoneticPr fontId="4"/>
  </si>
  <si>
    <t>業者</t>
    <rPh sb="0" eb="2">
      <t>ギョウシャ</t>
    </rPh>
    <phoneticPr fontId="4"/>
  </si>
  <si>
    <t>地域</t>
    <rPh sb="0" eb="2">
      <t>チイキ</t>
    </rPh>
    <phoneticPr fontId="4"/>
  </si>
  <si>
    <t>NO.</t>
    <phoneticPr fontId="4"/>
  </si>
  <si>
    <t>割引運賃</t>
    <rPh sb="0" eb="2">
      <t>ワリビキ</t>
    </rPh>
    <rPh sb="2" eb="4">
      <t>ウンチン</t>
    </rPh>
    <phoneticPr fontId="4"/>
  </si>
  <si>
    <t>現行運賃</t>
    <rPh sb="0" eb="2">
      <t>ゲンコウ</t>
    </rPh>
    <rPh sb="2" eb="4">
      <t>ウンチン</t>
    </rPh>
    <phoneticPr fontId="4"/>
  </si>
  <si>
    <t>助成額</t>
    <rPh sb="0" eb="3">
      <t>ジョセイガク</t>
    </rPh>
    <phoneticPr fontId="4"/>
  </si>
  <si>
    <t>事業者</t>
    <rPh sb="0" eb="3">
      <t>ジギョウシャ</t>
    </rPh>
    <phoneticPr fontId="4"/>
  </si>
  <si>
    <t>船種</t>
    <rPh sb="0" eb="1">
      <t>セン</t>
    </rPh>
    <rPh sb="1" eb="2">
      <t>シュ</t>
    </rPh>
    <phoneticPr fontId="4"/>
  </si>
  <si>
    <t>片道</t>
    <rPh sb="0" eb="2">
      <t>カタミチ</t>
    </rPh>
    <phoneticPr fontId="4"/>
  </si>
  <si>
    <t>往復</t>
    <rPh sb="0" eb="2">
      <t>オウフク</t>
    </rPh>
    <phoneticPr fontId="4"/>
  </si>
  <si>
    <t>大人</t>
    <rPh sb="0" eb="2">
      <t>オトナ</t>
    </rPh>
    <phoneticPr fontId="4"/>
  </si>
  <si>
    <t>中学生以上</t>
    <rPh sb="0" eb="3">
      <t>チュウガクセイ</t>
    </rPh>
    <rPh sb="3" eb="5">
      <t>イジョウ</t>
    </rPh>
    <phoneticPr fontId="4"/>
  </si>
  <si>
    <t>小学生</t>
    <rPh sb="0" eb="3">
      <t>ショウガクセイ</t>
    </rPh>
    <phoneticPr fontId="4"/>
  </si>
  <si>
    <t>五島列島</t>
    <rPh sb="0" eb="2">
      <t>ゴトウ</t>
    </rPh>
    <rPh sb="2" eb="4">
      <t>レットウ</t>
    </rPh>
    <phoneticPr fontId="37"/>
  </si>
  <si>
    <t>九州商船株式会社</t>
    <rPh sb="0" eb="2">
      <t>キュウシュウ</t>
    </rPh>
    <rPh sb="2" eb="4">
      <t>ショウセン</t>
    </rPh>
    <rPh sb="4" eb="8">
      <t>カブシキガイシャ</t>
    </rPh>
    <phoneticPr fontId="4"/>
  </si>
  <si>
    <t>長崎～五島</t>
    <rPh sb="0" eb="2">
      <t>ナガサキ</t>
    </rPh>
    <rPh sb="3" eb="5">
      <t>ゴトウ</t>
    </rPh>
    <phoneticPr fontId="4"/>
  </si>
  <si>
    <t>長崎～福江</t>
    <rPh sb="0" eb="2">
      <t>ナガサキ</t>
    </rPh>
    <rPh sb="3" eb="5">
      <t>フクエ</t>
    </rPh>
    <phoneticPr fontId="4"/>
  </si>
  <si>
    <t>フェリー</t>
    <phoneticPr fontId="4"/>
  </si>
  <si>
    <t>長崎～奈良尾</t>
    <rPh sb="0" eb="2">
      <t>ナガサキ</t>
    </rPh>
    <rPh sb="3" eb="6">
      <t>ナラオ</t>
    </rPh>
    <phoneticPr fontId="4"/>
  </si>
  <si>
    <t>長崎～奈留島</t>
    <rPh sb="0" eb="2">
      <t>ナガサキ</t>
    </rPh>
    <rPh sb="3" eb="5">
      <t>ナル</t>
    </rPh>
    <rPh sb="5" eb="6">
      <t>シマ</t>
    </rPh>
    <phoneticPr fontId="4"/>
  </si>
  <si>
    <t>福江～奈良尾</t>
    <rPh sb="0" eb="2">
      <t>フクエ</t>
    </rPh>
    <rPh sb="3" eb="6">
      <t>ナラオ</t>
    </rPh>
    <phoneticPr fontId="4"/>
  </si>
  <si>
    <t>-</t>
  </si>
  <si>
    <t>福江～奈留島</t>
    <rPh sb="0" eb="2">
      <t>フクエ</t>
    </rPh>
    <rPh sb="3" eb="5">
      <t>ナル</t>
    </rPh>
    <rPh sb="5" eb="6">
      <t>シマ</t>
    </rPh>
    <phoneticPr fontId="4"/>
  </si>
  <si>
    <t>奈良尾～奈留島</t>
    <rPh sb="0" eb="3">
      <t>ナラオ</t>
    </rPh>
    <rPh sb="4" eb="6">
      <t>ナル</t>
    </rPh>
    <rPh sb="6" eb="7">
      <t>シマ</t>
    </rPh>
    <phoneticPr fontId="4"/>
  </si>
  <si>
    <t>佐世保～上五島</t>
    <phoneticPr fontId="4"/>
  </si>
  <si>
    <t>佐世保～有川</t>
    <rPh sb="0" eb="3">
      <t>サセボ</t>
    </rPh>
    <rPh sb="4" eb="6">
      <t>アリカワ</t>
    </rPh>
    <phoneticPr fontId="4"/>
  </si>
  <si>
    <t>佐世保～小値賀</t>
    <rPh sb="0" eb="3">
      <t>サセボ</t>
    </rPh>
    <rPh sb="4" eb="7">
      <t>オヂカ</t>
    </rPh>
    <phoneticPr fontId="4"/>
  </si>
  <si>
    <t>佐世保～宇久平</t>
    <rPh sb="0" eb="3">
      <t>サセボ</t>
    </rPh>
    <rPh sb="4" eb="6">
      <t>ウク</t>
    </rPh>
    <rPh sb="6" eb="7">
      <t>タイラ</t>
    </rPh>
    <phoneticPr fontId="4"/>
  </si>
  <si>
    <t>小値賀～宇久平</t>
    <rPh sb="0" eb="3">
      <t>オヂカ</t>
    </rPh>
    <rPh sb="4" eb="6">
      <t>ウク</t>
    </rPh>
    <rPh sb="6" eb="7">
      <t>ヒラ</t>
    </rPh>
    <phoneticPr fontId="4"/>
  </si>
  <si>
    <t>有川～小値賀</t>
    <rPh sb="0" eb="2">
      <t>アリカワ</t>
    </rPh>
    <rPh sb="3" eb="6">
      <t>オヂカ</t>
    </rPh>
    <phoneticPr fontId="4"/>
  </si>
  <si>
    <t>有川～宇久平</t>
    <rPh sb="0" eb="2">
      <t>アリカワ</t>
    </rPh>
    <rPh sb="3" eb="5">
      <t>ウク</t>
    </rPh>
    <rPh sb="5" eb="6">
      <t>ヒラ</t>
    </rPh>
    <phoneticPr fontId="4"/>
  </si>
  <si>
    <t>高速船</t>
    <phoneticPr fontId="4"/>
  </si>
  <si>
    <t>佐世保～宇久平</t>
    <rPh sb="0" eb="3">
      <t>サセボ</t>
    </rPh>
    <rPh sb="4" eb="6">
      <t>ウク</t>
    </rPh>
    <rPh sb="6" eb="7">
      <t>ヒラ</t>
    </rPh>
    <phoneticPr fontId="4"/>
  </si>
  <si>
    <t>長崎～有川</t>
    <rPh sb="3" eb="5">
      <t>アリカワ</t>
    </rPh>
    <phoneticPr fontId="4"/>
  </si>
  <si>
    <t>野母商船株式会社</t>
    <rPh sb="0" eb="2">
      <t>ノモ</t>
    </rPh>
    <rPh sb="2" eb="4">
      <t>ショウセン</t>
    </rPh>
    <rPh sb="4" eb="8">
      <t>カブシキガイシャ</t>
    </rPh>
    <phoneticPr fontId="4"/>
  </si>
  <si>
    <t>福江～青方～博多</t>
    <rPh sb="0" eb="2">
      <t>フクエ</t>
    </rPh>
    <rPh sb="3" eb="4">
      <t>アオ</t>
    </rPh>
    <rPh sb="4" eb="5">
      <t>カタ</t>
    </rPh>
    <rPh sb="6" eb="8">
      <t>ハカタ</t>
    </rPh>
    <phoneticPr fontId="4"/>
  </si>
  <si>
    <t>博多～宇久</t>
    <rPh sb="0" eb="2">
      <t>ハカタ</t>
    </rPh>
    <rPh sb="3" eb="5">
      <t>ウク</t>
    </rPh>
    <phoneticPr fontId="4"/>
  </si>
  <si>
    <t>博多～小値賀</t>
    <rPh sb="0" eb="2">
      <t>ハカタ</t>
    </rPh>
    <rPh sb="3" eb="6">
      <t>オヂカ</t>
    </rPh>
    <phoneticPr fontId="4"/>
  </si>
  <si>
    <t>博多～青方</t>
    <rPh sb="0" eb="2">
      <t>ハカタ</t>
    </rPh>
    <rPh sb="3" eb="4">
      <t>アオ</t>
    </rPh>
    <rPh sb="4" eb="5">
      <t>カタ</t>
    </rPh>
    <phoneticPr fontId="4"/>
  </si>
  <si>
    <t>博多～奈留</t>
    <rPh sb="0" eb="2">
      <t>ハカタ</t>
    </rPh>
    <rPh sb="3" eb="5">
      <t>ナル</t>
    </rPh>
    <phoneticPr fontId="4"/>
  </si>
  <si>
    <t>博多～福江</t>
    <rPh sb="0" eb="2">
      <t>ハカタ</t>
    </rPh>
    <rPh sb="3" eb="5">
      <t>フクエ</t>
    </rPh>
    <phoneticPr fontId="4"/>
  </si>
  <si>
    <t>宇久～小値賀</t>
    <rPh sb="0" eb="2">
      <t>ウク</t>
    </rPh>
    <rPh sb="3" eb="6">
      <t>オヂカ</t>
    </rPh>
    <phoneticPr fontId="4"/>
  </si>
  <si>
    <t>-</t>
    <phoneticPr fontId="4"/>
  </si>
  <si>
    <t>宇久～青方</t>
    <rPh sb="0" eb="2">
      <t>ウク</t>
    </rPh>
    <rPh sb="3" eb="4">
      <t>アオ</t>
    </rPh>
    <rPh sb="4" eb="5">
      <t>カタ</t>
    </rPh>
    <phoneticPr fontId="4"/>
  </si>
  <si>
    <t>宇久～奈留</t>
    <rPh sb="0" eb="2">
      <t>ウク</t>
    </rPh>
    <rPh sb="3" eb="5">
      <t>ナル</t>
    </rPh>
    <phoneticPr fontId="4"/>
  </si>
  <si>
    <t>宇久～福江</t>
    <rPh sb="0" eb="2">
      <t>ウク</t>
    </rPh>
    <rPh sb="3" eb="5">
      <t>フクエ</t>
    </rPh>
    <phoneticPr fontId="4"/>
  </si>
  <si>
    <t>小値賀～青方</t>
    <rPh sb="0" eb="3">
      <t>オヂカ</t>
    </rPh>
    <rPh sb="4" eb="5">
      <t>アオ</t>
    </rPh>
    <rPh sb="5" eb="6">
      <t>カタ</t>
    </rPh>
    <phoneticPr fontId="4"/>
  </si>
  <si>
    <t>小値賀～奈留</t>
    <rPh sb="0" eb="3">
      <t>オヂカ</t>
    </rPh>
    <rPh sb="4" eb="6">
      <t>ナル</t>
    </rPh>
    <phoneticPr fontId="4"/>
  </si>
  <si>
    <t>小値賀～福江</t>
    <rPh sb="0" eb="3">
      <t>オヂカ</t>
    </rPh>
    <rPh sb="4" eb="6">
      <t>フクエ</t>
    </rPh>
    <phoneticPr fontId="4"/>
  </si>
  <si>
    <t>青方～奈留</t>
    <rPh sb="0" eb="1">
      <t>アオ</t>
    </rPh>
    <rPh sb="1" eb="2">
      <t>カタ</t>
    </rPh>
    <rPh sb="3" eb="5">
      <t>ナル</t>
    </rPh>
    <phoneticPr fontId="4"/>
  </si>
  <si>
    <t>青方～福江</t>
    <rPh sb="0" eb="1">
      <t>アオ</t>
    </rPh>
    <rPh sb="1" eb="2">
      <t>カタ</t>
    </rPh>
    <rPh sb="3" eb="5">
      <t>フクエ</t>
    </rPh>
    <phoneticPr fontId="4"/>
  </si>
  <si>
    <t>奈留～福江</t>
    <rPh sb="0" eb="2">
      <t>ナル</t>
    </rPh>
    <rPh sb="3" eb="5">
      <t>フクエ</t>
    </rPh>
    <phoneticPr fontId="4"/>
  </si>
  <si>
    <t>五島産業汽船株式会社</t>
    <rPh sb="0" eb="2">
      <t>ゴトウ</t>
    </rPh>
    <rPh sb="2" eb="4">
      <t>サンギョウ</t>
    </rPh>
    <rPh sb="4" eb="6">
      <t>キセン</t>
    </rPh>
    <rPh sb="6" eb="10">
      <t>カブシキガイシャ</t>
    </rPh>
    <phoneticPr fontId="4"/>
  </si>
  <si>
    <t>鯛ノ浦～長崎</t>
    <rPh sb="0" eb="1">
      <t>タイ</t>
    </rPh>
    <rPh sb="2" eb="3">
      <t>ウラ</t>
    </rPh>
    <rPh sb="4" eb="6">
      <t>ナガサキ</t>
    </rPh>
    <phoneticPr fontId="4"/>
  </si>
  <si>
    <t>五島旅客船株式会社</t>
    <rPh sb="5" eb="9">
      <t>カブシキガイシャ</t>
    </rPh>
    <phoneticPr fontId="4"/>
  </si>
  <si>
    <t>郷ノ首～福江</t>
  </si>
  <si>
    <t>郷ノ首～若松</t>
    <rPh sb="0" eb="1">
      <t>ゴウ</t>
    </rPh>
    <rPh sb="2" eb="3">
      <t>クビ</t>
    </rPh>
    <rPh sb="4" eb="6">
      <t>ワカマツ</t>
    </rPh>
    <phoneticPr fontId="4"/>
  </si>
  <si>
    <t>郷ノ首～土井浦</t>
    <rPh sb="0" eb="1">
      <t>ゴウ</t>
    </rPh>
    <rPh sb="2" eb="3">
      <t>クビ</t>
    </rPh>
    <rPh sb="4" eb="6">
      <t>ドイ</t>
    </rPh>
    <rPh sb="6" eb="7">
      <t>ウラ</t>
    </rPh>
    <phoneticPr fontId="4"/>
  </si>
  <si>
    <t>郷ノ首～奈留</t>
    <rPh sb="0" eb="1">
      <t>ゴウ</t>
    </rPh>
    <rPh sb="2" eb="3">
      <t>クビ</t>
    </rPh>
    <rPh sb="4" eb="6">
      <t>ナル</t>
    </rPh>
    <phoneticPr fontId="4"/>
  </si>
  <si>
    <t>郷ノ首～福江</t>
    <rPh sb="0" eb="1">
      <t>ゴウ</t>
    </rPh>
    <rPh sb="2" eb="3">
      <t>クビ</t>
    </rPh>
    <rPh sb="4" eb="6">
      <t>フクエ</t>
    </rPh>
    <phoneticPr fontId="4"/>
  </si>
  <si>
    <t>若松～奈留</t>
    <rPh sb="0" eb="2">
      <t>ワカマツ</t>
    </rPh>
    <rPh sb="3" eb="5">
      <t>ナル</t>
    </rPh>
    <phoneticPr fontId="4"/>
  </si>
  <si>
    <t>若松～福江</t>
    <rPh sb="0" eb="2">
      <t>ワカマツ</t>
    </rPh>
    <rPh sb="3" eb="5">
      <t>フクエ</t>
    </rPh>
    <phoneticPr fontId="4"/>
  </si>
  <si>
    <t>土井浦～奈留</t>
    <rPh sb="0" eb="2">
      <t>ドイ</t>
    </rPh>
    <rPh sb="2" eb="3">
      <t>ウラ</t>
    </rPh>
    <rPh sb="4" eb="6">
      <t>ナル</t>
    </rPh>
    <phoneticPr fontId="4"/>
  </si>
  <si>
    <t>土井浦～福江</t>
    <rPh sb="0" eb="2">
      <t>ドイ</t>
    </rPh>
    <rPh sb="2" eb="3">
      <t>ウラ</t>
    </rPh>
    <rPh sb="4" eb="6">
      <t>フクエ</t>
    </rPh>
    <phoneticPr fontId="4"/>
  </si>
  <si>
    <t>有限会社木口汽船</t>
    <rPh sb="0" eb="4">
      <t>ユウゲンガイシャ</t>
    </rPh>
    <phoneticPr fontId="4"/>
  </si>
  <si>
    <t>久賀～福江～椛島</t>
    <rPh sb="6" eb="8">
      <t>カバシマ</t>
    </rPh>
    <phoneticPr fontId="4"/>
  </si>
  <si>
    <t>奥浦～田の浦</t>
    <rPh sb="0" eb="1">
      <t>オク</t>
    </rPh>
    <rPh sb="1" eb="2">
      <t>ウラ</t>
    </rPh>
    <rPh sb="3" eb="4">
      <t>タ</t>
    </rPh>
    <rPh sb="5" eb="6">
      <t>ウラ</t>
    </rPh>
    <phoneticPr fontId="4"/>
  </si>
  <si>
    <t>福江～田の浦</t>
    <rPh sb="0" eb="2">
      <t>フクエ</t>
    </rPh>
    <rPh sb="3" eb="4">
      <t>タ</t>
    </rPh>
    <rPh sb="5" eb="6">
      <t>ウラ</t>
    </rPh>
    <phoneticPr fontId="4"/>
  </si>
  <si>
    <t>福江～本窯</t>
    <rPh sb="0" eb="2">
      <t>フクエ</t>
    </rPh>
    <rPh sb="3" eb="4">
      <t>モト</t>
    </rPh>
    <rPh sb="4" eb="5">
      <t>カマ</t>
    </rPh>
    <phoneticPr fontId="4"/>
  </si>
  <si>
    <t>福江～伊福貴</t>
    <rPh sb="0" eb="2">
      <t>フクエ</t>
    </rPh>
    <rPh sb="3" eb="4">
      <t>イ</t>
    </rPh>
    <rPh sb="4" eb="5">
      <t>フク</t>
    </rPh>
    <rPh sb="5" eb="6">
      <t>キ</t>
    </rPh>
    <phoneticPr fontId="4"/>
  </si>
  <si>
    <t>本窯～伊福貴</t>
    <rPh sb="0" eb="1">
      <t>モト</t>
    </rPh>
    <rPh sb="1" eb="2">
      <t>カマ</t>
    </rPh>
    <rPh sb="3" eb="4">
      <t>イ</t>
    </rPh>
    <rPh sb="4" eb="5">
      <t>フク</t>
    </rPh>
    <rPh sb="5" eb="6">
      <t>キ</t>
    </rPh>
    <phoneticPr fontId="4"/>
  </si>
  <si>
    <t>有限会社黄島海運</t>
    <rPh sb="0" eb="4">
      <t>ユウゲンガイシャ</t>
    </rPh>
    <phoneticPr fontId="4"/>
  </si>
  <si>
    <t>黄島～福江</t>
  </si>
  <si>
    <t>福江～黄島</t>
    <rPh sb="0" eb="2">
      <t>フクエ</t>
    </rPh>
    <rPh sb="3" eb="4">
      <t>キ</t>
    </rPh>
    <rPh sb="4" eb="5">
      <t>シマ</t>
    </rPh>
    <phoneticPr fontId="4"/>
  </si>
  <si>
    <t>福江～赤島</t>
    <rPh sb="0" eb="2">
      <t>フクエ</t>
    </rPh>
    <rPh sb="3" eb="4">
      <t>アカ</t>
    </rPh>
    <rPh sb="4" eb="5">
      <t>シマ</t>
    </rPh>
    <phoneticPr fontId="4"/>
  </si>
  <si>
    <t>赤島～黄島</t>
    <rPh sb="0" eb="1">
      <t>アカ</t>
    </rPh>
    <rPh sb="1" eb="2">
      <t>シマ</t>
    </rPh>
    <rPh sb="3" eb="4">
      <t>キ</t>
    </rPh>
    <rPh sb="4" eb="5">
      <t>シマ</t>
    </rPh>
    <phoneticPr fontId="4"/>
  </si>
  <si>
    <t>嵯峨島旅客船有限会社</t>
    <rPh sb="6" eb="10">
      <t>ユウゲンガイシャ</t>
    </rPh>
    <phoneticPr fontId="4"/>
  </si>
  <si>
    <t>崎戸商船株式会社</t>
    <rPh sb="4" eb="8">
      <t>カブシキガイシャ</t>
    </rPh>
    <phoneticPr fontId="4"/>
  </si>
  <si>
    <t>友住～佐世保</t>
  </si>
  <si>
    <t>友住～平島</t>
    <rPh sb="0" eb="1">
      <t>トモ</t>
    </rPh>
    <rPh sb="1" eb="2">
      <t>ス</t>
    </rPh>
    <rPh sb="3" eb="5">
      <t>ヒラシマ</t>
    </rPh>
    <phoneticPr fontId="4"/>
  </si>
  <si>
    <t>友住～江島</t>
    <rPh sb="0" eb="1">
      <t>トモ</t>
    </rPh>
    <rPh sb="1" eb="2">
      <t>ス</t>
    </rPh>
    <rPh sb="3" eb="4">
      <t>エ</t>
    </rPh>
    <rPh sb="4" eb="5">
      <t>シマ</t>
    </rPh>
    <phoneticPr fontId="4"/>
  </si>
  <si>
    <t>友住～崎戸</t>
    <rPh sb="0" eb="1">
      <t>トモ</t>
    </rPh>
    <rPh sb="1" eb="2">
      <t>ス</t>
    </rPh>
    <rPh sb="3" eb="5">
      <t>サキト</t>
    </rPh>
    <phoneticPr fontId="4"/>
  </si>
  <si>
    <t>友住～佐世保</t>
    <rPh sb="0" eb="1">
      <t>トモ</t>
    </rPh>
    <rPh sb="1" eb="2">
      <t>ス</t>
    </rPh>
    <rPh sb="3" eb="6">
      <t>サセボ</t>
    </rPh>
    <phoneticPr fontId="4"/>
  </si>
  <si>
    <t>奈留島～前島</t>
    <rPh sb="0" eb="2">
      <t>ナル</t>
    </rPh>
    <rPh sb="2" eb="3">
      <t>シマ</t>
    </rPh>
    <phoneticPr fontId="4"/>
  </si>
  <si>
    <t>奈留島～笠松</t>
    <rPh sb="0" eb="2">
      <t>ナル</t>
    </rPh>
    <rPh sb="2" eb="3">
      <t>シマ</t>
    </rPh>
    <rPh sb="4" eb="6">
      <t>カサマツ</t>
    </rPh>
    <phoneticPr fontId="4"/>
  </si>
  <si>
    <t>奈留島～前島</t>
    <rPh sb="0" eb="2">
      <t>ナル</t>
    </rPh>
    <rPh sb="2" eb="3">
      <t>シマ</t>
    </rPh>
    <rPh sb="4" eb="6">
      <t>マエシマ</t>
    </rPh>
    <phoneticPr fontId="4"/>
  </si>
  <si>
    <t>笠松～前島</t>
    <rPh sb="0" eb="2">
      <t>カサマツ</t>
    </rPh>
    <rPh sb="3" eb="5">
      <t>マエシマ</t>
    </rPh>
    <phoneticPr fontId="4"/>
  </si>
  <si>
    <t>小値賀町</t>
  </si>
  <si>
    <t>笛吹～大島・野﨑</t>
    <phoneticPr fontId="4"/>
  </si>
  <si>
    <t>笛吹～大島</t>
    <rPh sb="0" eb="1">
      <t>フエ</t>
    </rPh>
    <rPh sb="1" eb="2">
      <t>フ</t>
    </rPh>
    <rPh sb="3" eb="5">
      <t>オオシマ</t>
    </rPh>
    <phoneticPr fontId="4"/>
  </si>
  <si>
    <t>笛吹～六島</t>
    <rPh sb="0" eb="1">
      <t>フエ</t>
    </rPh>
    <rPh sb="1" eb="2">
      <t>フ</t>
    </rPh>
    <rPh sb="3" eb="4">
      <t>ロク</t>
    </rPh>
    <rPh sb="4" eb="5">
      <t>シマ</t>
    </rPh>
    <phoneticPr fontId="4"/>
  </si>
  <si>
    <t>笛吹～野崎</t>
    <rPh sb="0" eb="1">
      <t>フエ</t>
    </rPh>
    <rPh sb="1" eb="2">
      <t>フ</t>
    </rPh>
    <rPh sb="3" eb="5">
      <t>ノザキ</t>
    </rPh>
    <phoneticPr fontId="4"/>
  </si>
  <si>
    <t>柳～納島</t>
    <rPh sb="0" eb="1">
      <t>ヤナギ</t>
    </rPh>
    <phoneticPr fontId="4"/>
  </si>
  <si>
    <t>神浦～柳</t>
  </si>
  <si>
    <t>神浦～寺島</t>
    <rPh sb="0" eb="1">
      <t>カミ</t>
    </rPh>
    <rPh sb="1" eb="2">
      <t>ウラ</t>
    </rPh>
    <rPh sb="3" eb="5">
      <t>テラシマ</t>
    </rPh>
    <phoneticPr fontId="4"/>
  </si>
  <si>
    <t>神浦～柳</t>
    <rPh sb="0" eb="1">
      <t>カミ</t>
    </rPh>
    <rPh sb="1" eb="2">
      <t>ウラ</t>
    </rPh>
    <rPh sb="3" eb="4">
      <t>ヤナギ</t>
    </rPh>
    <phoneticPr fontId="4"/>
  </si>
  <si>
    <t>寺島～柳</t>
    <rPh sb="0" eb="2">
      <t>テラシマ</t>
    </rPh>
    <rPh sb="3" eb="4">
      <t>ヤナギ</t>
    </rPh>
    <phoneticPr fontId="4"/>
  </si>
  <si>
    <t>壱岐島</t>
    <rPh sb="0" eb="2">
      <t>イキ</t>
    </rPh>
    <rPh sb="2" eb="3">
      <t>シマ</t>
    </rPh>
    <phoneticPr fontId="37"/>
  </si>
  <si>
    <t>大島～郷ノ浦</t>
  </si>
  <si>
    <t>大島～長島</t>
    <rPh sb="0" eb="2">
      <t>オオシマ</t>
    </rPh>
    <rPh sb="3" eb="5">
      <t>ナガシマ</t>
    </rPh>
    <phoneticPr fontId="4"/>
  </si>
  <si>
    <t>大島～原島</t>
    <rPh sb="0" eb="2">
      <t>オオシマ</t>
    </rPh>
    <rPh sb="3" eb="5">
      <t>ハラシマ</t>
    </rPh>
    <phoneticPr fontId="4"/>
  </si>
  <si>
    <t>大島～渡良浦</t>
    <rPh sb="0" eb="2">
      <t>オオシマ</t>
    </rPh>
    <rPh sb="3" eb="4">
      <t>ワタ</t>
    </rPh>
    <rPh sb="4" eb="5">
      <t>ヨ</t>
    </rPh>
    <rPh sb="5" eb="6">
      <t>ウラ</t>
    </rPh>
    <phoneticPr fontId="4"/>
  </si>
  <si>
    <t>大島～郷ノ浦</t>
    <rPh sb="0" eb="2">
      <t>オオシマ</t>
    </rPh>
    <rPh sb="3" eb="4">
      <t>ゴウ</t>
    </rPh>
    <rPh sb="5" eb="6">
      <t>ウラ</t>
    </rPh>
    <phoneticPr fontId="4"/>
  </si>
  <si>
    <t>長島～原島</t>
    <rPh sb="0" eb="2">
      <t>ナガシマ</t>
    </rPh>
    <rPh sb="3" eb="4">
      <t>ハラ</t>
    </rPh>
    <rPh sb="4" eb="5">
      <t>シマ</t>
    </rPh>
    <phoneticPr fontId="4"/>
  </si>
  <si>
    <t>長島～渡良浦</t>
    <rPh sb="0" eb="2">
      <t>ナガシマ</t>
    </rPh>
    <rPh sb="3" eb="4">
      <t>ワタ</t>
    </rPh>
    <rPh sb="4" eb="5">
      <t>ヨ</t>
    </rPh>
    <rPh sb="5" eb="6">
      <t>ウラ</t>
    </rPh>
    <phoneticPr fontId="4"/>
  </si>
  <si>
    <t>長島～郷ノ浦</t>
    <rPh sb="0" eb="2">
      <t>ナガシマ</t>
    </rPh>
    <rPh sb="3" eb="4">
      <t>ゴウ</t>
    </rPh>
    <rPh sb="5" eb="6">
      <t>ウラ</t>
    </rPh>
    <phoneticPr fontId="4"/>
  </si>
  <si>
    <t>原島～渡良浦</t>
    <rPh sb="0" eb="2">
      <t>ハラシマ</t>
    </rPh>
    <rPh sb="3" eb="4">
      <t>ワタ</t>
    </rPh>
    <rPh sb="4" eb="5">
      <t>ヨ</t>
    </rPh>
    <rPh sb="5" eb="6">
      <t>ウラ</t>
    </rPh>
    <phoneticPr fontId="4"/>
  </si>
  <si>
    <t>原島～郷ノ浦</t>
    <rPh sb="0" eb="1">
      <t>ハラ</t>
    </rPh>
    <rPh sb="1" eb="2">
      <t>シマ</t>
    </rPh>
    <rPh sb="3" eb="4">
      <t>ゴウ</t>
    </rPh>
    <rPh sb="5" eb="6">
      <t>ウラ</t>
    </rPh>
    <phoneticPr fontId="4"/>
  </si>
  <si>
    <t>渡良浦～郷ノ浦</t>
    <rPh sb="0" eb="1">
      <t>ワタ</t>
    </rPh>
    <rPh sb="1" eb="2">
      <t>ヨ</t>
    </rPh>
    <rPh sb="2" eb="3">
      <t>ウラ</t>
    </rPh>
    <rPh sb="4" eb="5">
      <t>ゴウ</t>
    </rPh>
    <rPh sb="6" eb="7">
      <t>ウラ</t>
    </rPh>
    <phoneticPr fontId="4"/>
  </si>
  <si>
    <t>九州郵船株式会社</t>
    <rPh sb="0" eb="2">
      <t>キュウシュウ</t>
    </rPh>
    <rPh sb="2" eb="4">
      <t>ユウセン</t>
    </rPh>
    <rPh sb="4" eb="8">
      <t>カブシキガイシャ</t>
    </rPh>
    <phoneticPr fontId="4"/>
  </si>
  <si>
    <t>博多～壱岐～対馬</t>
    <rPh sb="0" eb="2">
      <t>ハカタ</t>
    </rPh>
    <rPh sb="3" eb="5">
      <t>イキ</t>
    </rPh>
    <rPh sb="6" eb="8">
      <t>ツシマ</t>
    </rPh>
    <phoneticPr fontId="4"/>
  </si>
  <si>
    <t>博多～壱岐</t>
    <rPh sb="0" eb="2">
      <t>ハカタ</t>
    </rPh>
    <rPh sb="3" eb="5">
      <t>イキ</t>
    </rPh>
    <phoneticPr fontId="4"/>
  </si>
  <si>
    <t>印通寺～唐津</t>
    <rPh sb="4" eb="6">
      <t>カラツ</t>
    </rPh>
    <phoneticPr fontId="4"/>
  </si>
  <si>
    <t>壱岐島・対馬</t>
    <rPh sb="0" eb="2">
      <t>イキ</t>
    </rPh>
    <rPh sb="2" eb="3">
      <t>シマ</t>
    </rPh>
    <rPh sb="4" eb="6">
      <t>ツシマ</t>
    </rPh>
    <phoneticPr fontId="37"/>
  </si>
  <si>
    <t>壱岐～対馬</t>
    <rPh sb="0" eb="2">
      <t>イキ</t>
    </rPh>
    <rPh sb="3" eb="5">
      <t>ツシマ</t>
    </rPh>
    <phoneticPr fontId="4"/>
  </si>
  <si>
    <t>対馬</t>
    <rPh sb="0" eb="2">
      <t>ツシマ</t>
    </rPh>
    <phoneticPr fontId="37"/>
  </si>
  <si>
    <t>博多～対馬</t>
    <rPh sb="0" eb="2">
      <t>ハカタ</t>
    </rPh>
    <rPh sb="3" eb="5">
      <t>ツシマ</t>
    </rPh>
    <phoneticPr fontId="4"/>
  </si>
  <si>
    <t>博多～比田勝</t>
  </si>
  <si>
    <t>博多～比田勝</t>
    <rPh sb="3" eb="4">
      <t>ヒ</t>
    </rPh>
    <rPh sb="4" eb="5">
      <t>タ</t>
    </rPh>
    <rPh sb="5" eb="6">
      <t>カ</t>
    </rPh>
    <phoneticPr fontId="4"/>
  </si>
  <si>
    <t>ジェットフォイル</t>
    <phoneticPr fontId="4"/>
  </si>
  <si>
    <t>仁位～長板浦</t>
    <rPh sb="3" eb="4">
      <t>ナガ</t>
    </rPh>
    <rPh sb="4" eb="5">
      <t>イタ</t>
    </rPh>
    <rPh sb="5" eb="6">
      <t>ウラ</t>
    </rPh>
    <phoneticPr fontId="4"/>
  </si>
  <si>
    <t>仁位～卯麦</t>
    <rPh sb="0" eb="1">
      <t>ジン</t>
    </rPh>
    <rPh sb="1" eb="2">
      <t>クライ</t>
    </rPh>
    <rPh sb="3" eb="4">
      <t>ウ</t>
    </rPh>
    <rPh sb="4" eb="5">
      <t>ムギ</t>
    </rPh>
    <phoneticPr fontId="4"/>
  </si>
  <si>
    <t>　</t>
  </si>
  <si>
    <t>仁位～佐志賀</t>
    <rPh sb="0" eb="1">
      <t>ジン</t>
    </rPh>
    <rPh sb="1" eb="2">
      <t>クライ</t>
    </rPh>
    <rPh sb="3" eb="4">
      <t>サ</t>
    </rPh>
    <rPh sb="4" eb="6">
      <t>シガ</t>
    </rPh>
    <phoneticPr fontId="4"/>
  </si>
  <si>
    <t>仁位～嵯峨</t>
    <rPh sb="0" eb="1">
      <t>ジン</t>
    </rPh>
    <rPh sb="1" eb="2">
      <t>クライ</t>
    </rPh>
    <rPh sb="3" eb="5">
      <t>サガ</t>
    </rPh>
    <phoneticPr fontId="4"/>
  </si>
  <si>
    <t>仁位～貝鮒</t>
    <rPh sb="0" eb="1">
      <t>ジン</t>
    </rPh>
    <rPh sb="1" eb="2">
      <t>クライ</t>
    </rPh>
    <rPh sb="3" eb="4">
      <t>カイ</t>
    </rPh>
    <rPh sb="4" eb="5">
      <t>フナ</t>
    </rPh>
    <phoneticPr fontId="4"/>
  </si>
  <si>
    <t>仁位～水崎</t>
    <rPh sb="0" eb="1">
      <t>ジン</t>
    </rPh>
    <rPh sb="1" eb="2">
      <t>クライ</t>
    </rPh>
    <rPh sb="3" eb="4">
      <t>ミズ</t>
    </rPh>
    <rPh sb="4" eb="5">
      <t>サキ</t>
    </rPh>
    <phoneticPr fontId="4"/>
  </si>
  <si>
    <t>仁位～加志々</t>
    <rPh sb="0" eb="1">
      <t>ジン</t>
    </rPh>
    <rPh sb="1" eb="2">
      <t>クライ</t>
    </rPh>
    <rPh sb="3" eb="4">
      <t>クワ</t>
    </rPh>
    <rPh sb="4" eb="5">
      <t>ココロザシ</t>
    </rPh>
    <phoneticPr fontId="4"/>
  </si>
  <si>
    <t>仁位～長板浦</t>
    <rPh sb="0" eb="1">
      <t>ジン</t>
    </rPh>
    <rPh sb="1" eb="2">
      <t>クライ</t>
    </rPh>
    <rPh sb="3" eb="4">
      <t>ナガ</t>
    </rPh>
    <rPh sb="4" eb="5">
      <t>イタ</t>
    </rPh>
    <rPh sb="5" eb="6">
      <t>ウラ</t>
    </rPh>
    <phoneticPr fontId="4"/>
  </si>
  <si>
    <t>卯麦～佐志賀</t>
    <rPh sb="3" eb="4">
      <t>サ</t>
    </rPh>
    <rPh sb="4" eb="6">
      <t>シガ</t>
    </rPh>
    <phoneticPr fontId="4"/>
  </si>
  <si>
    <t>卯麦～嵯峨</t>
    <rPh sb="3" eb="5">
      <t>サガ</t>
    </rPh>
    <phoneticPr fontId="4"/>
  </si>
  <si>
    <t>卯麦～貝鮒</t>
    <rPh sb="3" eb="4">
      <t>カイ</t>
    </rPh>
    <rPh sb="4" eb="5">
      <t>フナ</t>
    </rPh>
    <phoneticPr fontId="4"/>
  </si>
  <si>
    <t>卯麦～水崎</t>
    <rPh sb="3" eb="4">
      <t>ミズ</t>
    </rPh>
    <rPh sb="4" eb="5">
      <t>サキ</t>
    </rPh>
    <phoneticPr fontId="4"/>
  </si>
  <si>
    <t>卯麦～加志々</t>
    <rPh sb="3" eb="4">
      <t>クワ</t>
    </rPh>
    <rPh sb="4" eb="5">
      <t>ココロザシ</t>
    </rPh>
    <phoneticPr fontId="4"/>
  </si>
  <si>
    <t>卯麦～長板浦</t>
    <rPh sb="3" eb="4">
      <t>ナガ</t>
    </rPh>
    <rPh sb="4" eb="5">
      <t>イタ</t>
    </rPh>
    <rPh sb="5" eb="6">
      <t>ウラ</t>
    </rPh>
    <phoneticPr fontId="4"/>
  </si>
  <si>
    <t>佐志賀～嵯峨</t>
    <rPh sb="4" eb="6">
      <t>サガ</t>
    </rPh>
    <phoneticPr fontId="4"/>
  </si>
  <si>
    <t>佐志賀～貝鮒</t>
    <rPh sb="4" eb="5">
      <t>カイ</t>
    </rPh>
    <rPh sb="5" eb="6">
      <t>フナ</t>
    </rPh>
    <phoneticPr fontId="4"/>
  </si>
  <si>
    <t>佐志賀～水崎</t>
    <rPh sb="4" eb="5">
      <t>ミズ</t>
    </rPh>
    <rPh sb="5" eb="6">
      <t>サキ</t>
    </rPh>
    <phoneticPr fontId="4"/>
  </si>
  <si>
    <t>佐志賀～加志々</t>
    <rPh sb="4" eb="5">
      <t>クワ</t>
    </rPh>
    <rPh sb="5" eb="6">
      <t>ココロザシ</t>
    </rPh>
    <phoneticPr fontId="4"/>
  </si>
  <si>
    <t>佐志賀～長板浦</t>
    <rPh sb="4" eb="5">
      <t>ナガ</t>
    </rPh>
    <rPh sb="5" eb="6">
      <t>イタ</t>
    </rPh>
    <rPh sb="6" eb="7">
      <t>ウラ</t>
    </rPh>
    <phoneticPr fontId="4"/>
  </si>
  <si>
    <t>嵯峨～貝鮒</t>
    <rPh sb="3" eb="4">
      <t>カイ</t>
    </rPh>
    <rPh sb="4" eb="5">
      <t>フナ</t>
    </rPh>
    <phoneticPr fontId="4"/>
  </si>
  <si>
    <t>嵯峨～水崎</t>
    <rPh sb="3" eb="4">
      <t>ミズ</t>
    </rPh>
    <rPh sb="4" eb="5">
      <t>サキ</t>
    </rPh>
    <phoneticPr fontId="4"/>
  </si>
  <si>
    <t>嵯峨～加志々</t>
    <rPh sb="3" eb="4">
      <t>クワ</t>
    </rPh>
    <rPh sb="4" eb="5">
      <t>ココロザシ</t>
    </rPh>
    <phoneticPr fontId="4"/>
  </si>
  <si>
    <t>嵯峨～長板浦</t>
    <rPh sb="3" eb="4">
      <t>ナガ</t>
    </rPh>
    <rPh sb="4" eb="5">
      <t>イタ</t>
    </rPh>
    <rPh sb="5" eb="6">
      <t>ウラ</t>
    </rPh>
    <phoneticPr fontId="4"/>
  </si>
  <si>
    <t>貝鮒～水崎</t>
    <rPh sb="3" eb="4">
      <t>ミズ</t>
    </rPh>
    <rPh sb="4" eb="5">
      <t>サキ</t>
    </rPh>
    <phoneticPr fontId="4"/>
  </si>
  <si>
    <t>貝鮒～加志々</t>
    <rPh sb="3" eb="4">
      <t>クワ</t>
    </rPh>
    <rPh sb="4" eb="5">
      <t>ココロザシ</t>
    </rPh>
    <phoneticPr fontId="4"/>
  </si>
  <si>
    <t>貝鮒～長板浦</t>
    <rPh sb="3" eb="4">
      <t>ナガ</t>
    </rPh>
    <rPh sb="4" eb="5">
      <t>イタ</t>
    </rPh>
    <rPh sb="5" eb="6">
      <t>ウラ</t>
    </rPh>
    <phoneticPr fontId="4"/>
  </si>
  <si>
    <t>水崎～加志々</t>
    <phoneticPr fontId="4"/>
  </si>
  <si>
    <t>水崎～長板浦</t>
    <rPh sb="3" eb="4">
      <t>ナガ</t>
    </rPh>
    <rPh sb="4" eb="5">
      <t>イタ</t>
    </rPh>
    <rPh sb="5" eb="6">
      <t>ウラ</t>
    </rPh>
    <phoneticPr fontId="4"/>
  </si>
  <si>
    <t>加志々～長板浦</t>
    <rPh sb="4" eb="5">
      <t>ナガ</t>
    </rPh>
    <rPh sb="5" eb="6">
      <t>イタ</t>
    </rPh>
    <rPh sb="6" eb="7">
      <t>ウラ</t>
    </rPh>
    <phoneticPr fontId="4"/>
  </si>
  <si>
    <t>別表（2）</t>
    <rPh sb="0" eb="2">
      <t>ベッピョウ</t>
    </rPh>
    <phoneticPr fontId="31"/>
  </si>
  <si>
    <t>販売促進費
（割引助成額）</t>
    <rPh sb="0" eb="2">
      <t>ハンバイ</t>
    </rPh>
    <rPh sb="2" eb="4">
      <t>ソクシン</t>
    </rPh>
    <rPh sb="4" eb="5">
      <t>ヒ</t>
    </rPh>
    <rPh sb="7" eb="9">
      <t>ワリビキ</t>
    </rPh>
    <rPh sb="9" eb="12">
      <t>ジョセイガク</t>
    </rPh>
    <phoneticPr fontId="4"/>
  </si>
  <si>
    <t>販売促進費</t>
    <rPh sb="0" eb="2">
      <t>ハンバイ</t>
    </rPh>
    <rPh sb="2" eb="4">
      <t>ソクシン</t>
    </rPh>
    <rPh sb="4" eb="5">
      <t>ヒ</t>
    </rPh>
    <phoneticPr fontId="6"/>
  </si>
  <si>
    <t>販売促進費</t>
    <rPh sb="0" eb="2">
      <t>ハンバイ</t>
    </rPh>
    <rPh sb="2" eb="4">
      <t>ソクシン</t>
    </rPh>
    <rPh sb="4" eb="5">
      <t>ヒ</t>
    </rPh>
    <phoneticPr fontId="4"/>
  </si>
  <si>
    <t>販売促進費
（一人当たり）</t>
    <rPh sb="0" eb="2">
      <t>ハンバイ</t>
    </rPh>
    <rPh sb="2" eb="4">
      <t>ソクシン</t>
    </rPh>
    <rPh sb="4" eb="5">
      <t>ヒ</t>
    </rPh>
    <rPh sb="7" eb="9">
      <t>ヒトリ</t>
    </rPh>
    <rPh sb="9" eb="10">
      <t>ア</t>
    </rPh>
    <phoneticPr fontId="4"/>
  </si>
  <si>
    <t>届出</t>
    <rPh sb="0" eb="2">
      <t>トドケデ</t>
    </rPh>
    <phoneticPr fontId="6"/>
  </si>
  <si>
    <t>変更届</t>
    <rPh sb="0" eb="2">
      <t>ヘンコウ</t>
    </rPh>
    <rPh sb="2" eb="3">
      <t>トドケ</t>
    </rPh>
    <phoneticPr fontId="6"/>
  </si>
  <si>
    <t>実績</t>
    <rPh sb="0" eb="2">
      <t>ジッセキ</t>
    </rPh>
    <phoneticPr fontId="6"/>
  </si>
  <si>
    <t>月</t>
    <phoneticPr fontId="6"/>
  </si>
  <si>
    <t>「届出」・「変更届」・「実績」選択ください</t>
    <rPh sb="1" eb="3">
      <t>トドケデ</t>
    </rPh>
    <rPh sb="6" eb="8">
      <t>ヘンコウ</t>
    </rPh>
    <rPh sb="8" eb="9">
      <t>トドケ</t>
    </rPh>
    <rPh sb="12" eb="14">
      <t>ジッセキ</t>
    </rPh>
    <rPh sb="15" eb="17">
      <t>センタク</t>
    </rPh>
    <phoneticPr fontId="6"/>
  </si>
  <si>
    <t>届出番号</t>
    <rPh sb="0" eb="2">
      <t>トドケデ</t>
    </rPh>
    <rPh sb="2" eb="4">
      <t>バンゴウ</t>
    </rPh>
    <phoneticPr fontId="6"/>
  </si>
  <si>
    <t>頁</t>
    <rPh sb="0" eb="1">
      <t>ページ</t>
    </rPh>
    <phoneticPr fontId="6"/>
  </si>
  <si>
    <t>NO</t>
    <phoneticPr fontId="6"/>
  </si>
  <si>
    <t>旅行
開始日</t>
    <rPh sb="0" eb="2">
      <t>リョコウ</t>
    </rPh>
    <rPh sb="3" eb="6">
      <t>カイシビ</t>
    </rPh>
    <phoneticPr fontId="6"/>
  </si>
  <si>
    <t>旅行
終了日</t>
    <rPh sb="0" eb="2">
      <t>リョコウ</t>
    </rPh>
    <rPh sb="3" eb="6">
      <t>シュウリョウビ</t>
    </rPh>
    <phoneticPr fontId="6"/>
  </si>
  <si>
    <t>学校名</t>
    <phoneticPr fontId="6"/>
  </si>
  <si>
    <t>所在地
地域</t>
    <rPh sb="4" eb="6">
      <t>チイキ</t>
    </rPh>
    <phoneticPr fontId="2"/>
  </si>
  <si>
    <t>長崎○○旅行社</t>
    <rPh sb="0" eb="2">
      <t>ナガサキ</t>
    </rPh>
    <rPh sb="4" eb="7">
      <t>リョコウシャ</t>
    </rPh>
    <phoneticPr fontId="6"/>
  </si>
  <si>
    <t>令和7年度</t>
    <rPh sb="0" eb="2">
      <t>レイワ</t>
    </rPh>
    <rPh sb="3" eb="5">
      <t>ネンド</t>
    </rPh>
    <phoneticPr fontId="4"/>
  </si>
  <si>
    <t>NO</t>
    <phoneticPr fontId="2"/>
  </si>
  <si>
    <t>高速船</t>
    <phoneticPr fontId="2"/>
  </si>
  <si>
    <t>フェリー・高速船</t>
  </si>
  <si>
    <t>フェリー・高速船</t>
    <phoneticPr fontId="2"/>
  </si>
  <si>
    <t>若松～土井浦</t>
    <rPh sb="0" eb="2">
      <t>ワカマツ</t>
    </rPh>
    <phoneticPr fontId="4"/>
  </si>
  <si>
    <t>若松～土井浦</t>
    <rPh sb="0" eb="2">
      <t>ワカマツ</t>
    </rPh>
    <phoneticPr fontId="18"/>
  </si>
  <si>
    <t>参加人員変更　125名　→　120名</t>
    <rPh sb="0" eb="2">
      <t>サンカ</t>
    </rPh>
    <rPh sb="2" eb="4">
      <t>ジンイン</t>
    </rPh>
    <rPh sb="4" eb="6">
      <t>ヘンコウ</t>
    </rPh>
    <rPh sb="10" eb="11">
      <t>メイ</t>
    </rPh>
    <rPh sb="17" eb="18">
      <t>メイ</t>
    </rPh>
    <phoneticPr fontId="2"/>
  </si>
  <si>
    <t>事務局</t>
    <rPh sb="0" eb="3">
      <t>ジムキョク</t>
    </rPh>
    <phoneticPr fontId="6"/>
  </si>
  <si>
    <t>受理</t>
    <rPh sb="0" eb="2">
      <t>ジュリ</t>
    </rPh>
    <phoneticPr fontId="6"/>
  </si>
  <si>
    <t>変更受理</t>
    <rPh sb="0" eb="2">
      <t>ヘンコウ</t>
    </rPh>
    <rPh sb="2" eb="4">
      <t>ジュリ</t>
    </rPh>
    <phoneticPr fontId="6"/>
  </si>
  <si>
    <t>登録</t>
    <rPh sb="0" eb="2">
      <t>トウロク</t>
    </rPh>
    <phoneticPr fontId="6"/>
  </si>
  <si>
    <t>変更</t>
    <rPh sb="0" eb="2">
      <t>ヘンコウ</t>
    </rPh>
    <phoneticPr fontId="6"/>
  </si>
  <si>
    <t>変更内容</t>
    <rPh sb="0" eb="2">
      <t>ヘンコウ</t>
    </rPh>
    <rPh sb="2" eb="4">
      <t>ナイヨウ</t>
    </rPh>
    <phoneticPr fontId="6"/>
  </si>
  <si>
    <t>届出日</t>
    <rPh sb="0" eb="2">
      <t>トドケデ</t>
    </rPh>
    <rPh sb="2" eb="3">
      <t>ビ</t>
    </rPh>
    <phoneticPr fontId="6"/>
  </si>
  <si>
    <t>長崎中央支店</t>
  </si>
  <si>
    <t>長崎太郎</t>
  </si>
  <si>
    <t>095-826-9407</t>
  </si>
  <si>
    <t>長崎○▽中学校</t>
  </si>
  <si>
    <t>九州</t>
    <rPh sb="0" eb="2">
      <t>キュウシュウ</t>
    </rPh>
    <phoneticPr fontId="2"/>
  </si>
  <si>
    <t>長崎県</t>
    <rPh sb="0" eb="3">
      <t>ナガサキケン</t>
    </rPh>
    <phoneticPr fontId="2"/>
  </si>
  <si>
    <t>C</t>
    <phoneticPr fontId="2"/>
  </si>
  <si>
    <t>民泊体験</t>
    <phoneticPr fontId="2"/>
  </si>
  <si>
    <t>令和7年度　長崎県「しま旅滞在促進事業」助成金算出シート</t>
    <rPh sb="0" eb="2">
      <t>レイワ</t>
    </rPh>
    <rPh sb="3" eb="5">
      <t>ネンド</t>
    </rPh>
    <rPh sb="6" eb="9">
      <t>ナガサキケン</t>
    </rPh>
    <rPh sb="12" eb="13">
      <t>タビ</t>
    </rPh>
    <rPh sb="13" eb="15">
      <t>タイザイ</t>
    </rPh>
    <rPh sb="15" eb="17">
      <t>ソクシン</t>
    </rPh>
    <rPh sb="17" eb="19">
      <t>ジギョウ</t>
    </rPh>
    <rPh sb="20" eb="22">
      <t>ジョセイ</t>
    </rPh>
    <rPh sb="22" eb="23">
      <t>キン</t>
    </rPh>
    <rPh sb="23" eb="25">
      <t>サンシュツ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</si>
</sst>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;[Red]\-#,##0\ "/>
    <numFmt numFmtId="177" formatCode="#,##0_);[Red]\(#,##0\)"/>
    <numFmt numFmtId="178" formatCode="m/d;@"/>
    <numFmt numFmtId="179" formatCode="#,##0.0;[Red]\-#,##0.0"/>
  </numFmts>
  <fonts count="4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HGPｺﾞｼｯｸM"/>
      <family val="3"/>
      <charset val="128"/>
    </font>
    <font>
      <sz val="6"/>
      <name val="ＭＳ Ｐゴシック"/>
      <family val="3"/>
      <charset val="128"/>
      <scheme val="minor"/>
    </font>
    <font>
      <b/>
      <sz val="14"/>
      <color theme="1"/>
      <name val="HGPｺﾞｼｯｸM"/>
      <family val="3"/>
      <charset val="128"/>
    </font>
    <font>
      <b/>
      <sz val="16"/>
      <color theme="1"/>
      <name val="HGPｺﾞｼｯｸM"/>
      <family val="3"/>
      <charset val="128"/>
    </font>
    <font>
      <sz val="11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u/>
      <sz val="11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sz val="22"/>
      <color theme="1"/>
      <name val="BIZ UDPゴシック"/>
      <family val="3"/>
      <charset val="128"/>
    </font>
    <font>
      <b/>
      <sz val="11"/>
      <color theme="0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b/>
      <sz val="16"/>
      <color rgb="FF333333"/>
      <name val="メイリオ"/>
      <family val="3"/>
      <charset val="128"/>
    </font>
    <font>
      <sz val="12"/>
      <color rgb="FFFF0000"/>
      <name val="BIZ UDPゴシック"/>
      <family val="3"/>
      <charset val="128"/>
    </font>
    <font>
      <b/>
      <sz val="20"/>
      <color theme="1"/>
      <name val="BIZ UDPゴシック"/>
      <family val="3"/>
      <charset val="128"/>
    </font>
    <font>
      <sz val="14"/>
      <name val="HG丸ｺﾞｼｯｸM-PRO"/>
      <family val="3"/>
      <charset val="128"/>
    </font>
    <font>
      <sz val="11"/>
      <name val="HG丸ｺﾞｼｯｸM-PRO"/>
      <family val="3"/>
      <charset val="128"/>
    </font>
    <font>
      <b/>
      <sz val="14"/>
      <name val="BIZ UDPゴシック"/>
      <family val="3"/>
      <charset val="128"/>
    </font>
    <font>
      <b/>
      <sz val="16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6"/>
      <name val="BIZ UDP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</font>
    <font>
      <sz val="16"/>
      <name val="BIZ UDPゴシック"/>
      <family val="3"/>
      <charset val="128"/>
    </font>
    <font>
      <sz val="14"/>
      <name val="BIZ UDPゴシック"/>
      <family val="3"/>
      <charset val="128"/>
    </font>
    <font>
      <sz val="11"/>
      <name val="ＭＳ Ｐゴシック"/>
      <family val="3"/>
      <charset val="128"/>
    </font>
    <font>
      <sz val="10"/>
      <name val="HG丸ｺﾞｼｯｸM-PRO"/>
      <family val="3"/>
      <charset val="128"/>
    </font>
    <font>
      <b/>
      <sz val="11"/>
      <color indexed="9"/>
      <name val="ＭＳ Ｐゴシック"/>
      <family val="3"/>
      <charset val="128"/>
    </font>
    <font>
      <sz val="12"/>
      <name val="HG丸ｺﾞｼｯｸM-PRO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b/>
      <sz val="12"/>
      <name val="HG丸ｺﾞｼｯｸM-PRO"/>
      <family val="3"/>
      <charset val="128"/>
    </font>
    <font>
      <sz val="6"/>
      <name val="HG丸ｺﾞｼｯｸM-PRO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EFAF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0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 style="double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auto="1"/>
      </right>
      <top style="medium">
        <color indexed="64"/>
      </top>
      <bottom style="double">
        <color indexed="64"/>
      </bottom>
      <diagonal/>
    </border>
    <border>
      <left style="medium">
        <color auto="1"/>
      </left>
      <right/>
      <top style="medium">
        <color auto="1"/>
      </top>
      <bottom style="double">
        <color indexed="64"/>
      </bottom>
      <diagonal/>
    </border>
    <border>
      <left style="hair">
        <color auto="1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auto="1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double">
        <color indexed="64"/>
      </top>
      <bottom style="hair">
        <color auto="1"/>
      </bottom>
      <diagonal/>
    </border>
    <border>
      <left/>
      <right style="hair">
        <color auto="1"/>
      </right>
      <top style="double">
        <color indexed="64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hair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double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double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double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35" fillId="0" borderId="0">
      <alignment vertical="center"/>
    </xf>
    <xf numFmtId="38" fontId="35" fillId="0" borderId="0" applyFont="0" applyFill="0" applyBorder="0" applyAlignment="0" applyProtection="0">
      <alignment vertical="center"/>
    </xf>
    <xf numFmtId="38" fontId="39" fillId="0" borderId="0" applyFont="0" applyFill="0" applyBorder="0" applyAlignment="0" applyProtection="0">
      <alignment vertical="center"/>
    </xf>
  </cellStyleXfs>
  <cellXfs count="812">
    <xf numFmtId="0" fontId="0" fillId="0" borderId="0" xfId="0">
      <alignment vertical="center"/>
    </xf>
    <xf numFmtId="0" fontId="3" fillId="0" borderId="13" xfId="2" applyFont="1" applyBorder="1" applyAlignment="1">
      <alignment horizontal="center" vertical="center" wrapText="1"/>
    </xf>
    <xf numFmtId="0" fontId="3" fillId="0" borderId="13" xfId="2" applyFont="1" applyBorder="1" applyAlignment="1">
      <alignment horizontal="center" vertical="center" shrinkToFit="1"/>
    </xf>
    <xf numFmtId="38" fontId="11" fillId="0" borderId="67" xfId="1" applyFont="1" applyBorder="1" applyAlignment="1" applyProtection="1">
      <alignment vertical="center" shrinkToFit="1"/>
      <protection locked="0"/>
    </xf>
    <xf numFmtId="38" fontId="11" fillId="0" borderId="69" xfId="1" applyFont="1" applyBorder="1" applyAlignment="1" applyProtection="1">
      <alignment vertical="center" shrinkToFit="1"/>
      <protection locked="0"/>
    </xf>
    <xf numFmtId="38" fontId="11" fillId="0" borderId="71" xfId="1" applyFont="1" applyBorder="1" applyAlignment="1" applyProtection="1">
      <alignment vertical="center" shrinkToFit="1"/>
      <protection locked="0"/>
    </xf>
    <xf numFmtId="38" fontId="9" fillId="0" borderId="0" xfId="1" applyFont="1" applyAlignment="1">
      <alignment horizontal="center" vertical="center"/>
    </xf>
    <xf numFmtId="38" fontId="9" fillId="0" borderId="0" xfId="1" applyFont="1" applyBorder="1" applyAlignment="1" applyProtection="1">
      <alignment vertical="center"/>
      <protection locked="0"/>
    </xf>
    <xf numFmtId="38" fontId="9" fillId="0" borderId="0" xfId="1" applyFont="1" applyAlignment="1" applyProtection="1">
      <alignment horizontal="center" vertical="center"/>
    </xf>
    <xf numFmtId="38" fontId="9" fillId="0" borderId="0" xfId="1" applyFont="1" applyAlignment="1" applyProtection="1">
      <alignment horizontal="center" vertical="center" shrinkToFit="1"/>
    </xf>
    <xf numFmtId="38" fontId="9" fillId="0" borderId="0" xfId="1" applyFont="1" applyFill="1" applyAlignment="1" applyProtection="1">
      <alignment horizontal="center" vertical="center" shrinkToFit="1"/>
    </xf>
    <xf numFmtId="38" fontId="12" fillId="0" borderId="0" xfId="1" applyFont="1" applyFill="1" applyBorder="1" applyAlignment="1" applyProtection="1">
      <alignment vertical="center" shrinkToFit="1"/>
    </xf>
    <xf numFmtId="38" fontId="9" fillId="0" borderId="0" xfId="1" applyFont="1" applyFill="1" applyBorder="1" applyAlignment="1" applyProtection="1">
      <alignment horizontal="center" vertical="center" shrinkToFit="1"/>
    </xf>
    <xf numFmtId="38" fontId="10" fillId="0" borderId="0" xfId="1" applyFont="1" applyFill="1" applyAlignment="1" applyProtection="1">
      <alignment horizontal="center" vertical="center" shrinkToFit="1"/>
    </xf>
    <xf numFmtId="0" fontId="9" fillId="0" borderId="0" xfId="2" applyFont="1">
      <alignment vertical="center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vertical="center" shrinkToFit="1"/>
    </xf>
    <xf numFmtId="38" fontId="9" fillId="0" borderId="0" xfId="1" applyFont="1" applyBorder="1" applyAlignment="1"/>
    <xf numFmtId="38" fontId="9" fillId="0" borderId="0" xfId="1" applyFont="1" applyAlignment="1">
      <alignment horizontal="center" vertical="center" shrinkToFit="1"/>
    </xf>
    <xf numFmtId="38" fontId="9" fillId="0" borderId="0" xfId="1" applyFont="1" applyAlignment="1">
      <alignment horizontal="right" vertical="center"/>
    </xf>
    <xf numFmtId="38" fontId="9" fillId="0" borderId="0" xfId="1" applyFont="1">
      <alignment vertical="center"/>
    </xf>
    <xf numFmtId="38" fontId="14" fillId="0" borderId="0" xfId="1" applyFont="1">
      <alignment vertical="center"/>
    </xf>
    <xf numFmtId="38" fontId="9" fillId="0" borderId="0" xfId="1" applyFont="1" applyAlignment="1">
      <alignment vertical="center" shrinkToFit="1"/>
    </xf>
    <xf numFmtId="38" fontId="9" fillId="0" borderId="0" xfId="1" applyFont="1" applyAlignment="1" applyProtection="1">
      <alignment vertical="center" shrinkToFit="1"/>
    </xf>
    <xf numFmtId="38" fontId="9" fillId="0" borderId="0" xfId="1" applyFont="1" applyFill="1" applyAlignment="1" applyProtection="1">
      <alignment vertical="center" shrinkToFit="1"/>
    </xf>
    <xf numFmtId="38" fontId="9" fillId="0" borderId="0" xfId="1" applyFont="1" applyFill="1" applyBorder="1" applyAlignment="1" applyProtection="1">
      <alignment vertical="center" shrinkToFit="1"/>
    </xf>
    <xf numFmtId="38" fontId="9" fillId="0" borderId="0" xfId="1" applyFont="1" applyFill="1">
      <alignment vertical="center"/>
    </xf>
    <xf numFmtId="38" fontId="9" fillId="0" borderId="0" xfId="1" applyFont="1" applyFill="1" applyProtection="1">
      <alignment vertical="center"/>
    </xf>
    <xf numFmtId="38" fontId="9" fillId="0" borderId="0" xfId="1" applyFont="1" applyFill="1" applyBorder="1">
      <alignment vertical="center"/>
    </xf>
    <xf numFmtId="38" fontId="9" fillId="0" borderId="0" xfId="1" applyFont="1" applyProtection="1">
      <alignment vertical="center"/>
    </xf>
    <xf numFmtId="38" fontId="9" fillId="0" borderId="11" xfId="1" applyFont="1" applyFill="1" applyBorder="1" applyAlignment="1" applyProtection="1">
      <alignment vertical="center" shrinkToFit="1"/>
    </xf>
    <xf numFmtId="38" fontId="9" fillId="0" borderId="6" xfId="1" applyFont="1" applyFill="1" applyBorder="1" applyAlignment="1" applyProtection="1">
      <alignment vertical="center" shrinkToFit="1"/>
    </xf>
    <xf numFmtId="38" fontId="9" fillId="0" borderId="12" xfId="1" applyFont="1" applyFill="1" applyBorder="1" applyAlignment="1" applyProtection="1">
      <alignment vertical="center" shrinkToFit="1"/>
    </xf>
    <xf numFmtId="38" fontId="9" fillId="0" borderId="7" xfId="1" applyFont="1" applyFill="1" applyBorder="1" applyAlignment="1" applyProtection="1">
      <alignment vertical="center" shrinkToFit="1"/>
    </xf>
    <xf numFmtId="38" fontId="9" fillId="9" borderId="11" xfId="1" applyFont="1" applyFill="1" applyBorder="1" applyAlignment="1" applyProtection="1">
      <alignment vertical="center" shrinkToFit="1"/>
    </xf>
    <xf numFmtId="38" fontId="9" fillId="9" borderId="66" xfId="1" applyFont="1" applyFill="1" applyBorder="1" applyAlignment="1" applyProtection="1">
      <alignment vertical="center" shrinkToFit="1"/>
    </xf>
    <xf numFmtId="38" fontId="9" fillId="0" borderId="81" xfId="1" applyFont="1" applyFill="1" applyBorder="1" applyAlignment="1" applyProtection="1">
      <alignment vertical="center" shrinkToFit="1"/>
    </xf>
    <xf numFmtId="0" fontId="9" fillId="0" borderId="20" xfId="2" applyFont="1" applyBorder="1" applyAlignment="1">
      <alignment vertical="center" wrapText="1"/>
    </xf>
    <xf numFmtId="0" fontId="9" fillId="0" borderId="20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shrinkToFit="1"/>
    </xf>
    <xf numFmtId="38" fontId="9" fillId="0" borderId="85" xfId="1" applyFont="1" applyFill="1" applyBorder="1" applyAlignment="1" applyProtection="1">
      <alignment horizontal="center" vertical="center" shrinkToFit="1"/>
    </xf>
    <xf numFmtId="38" fontId="9" fillId="0" borderId="46" xfId="1" applyFont="1" applyFill="1" applyBorder="1" applyAlignment="1" applyProtection="1">
      <alignment vertical="center" shrinkToFit="1"/>
    </xf>
    <xf numFmtId="38" fontId="9" fillId="0" borderId="19" xfId="1" applyFont="1" applyFill="1" applyBorder="1" applyAlignment="1" applyProtection="1">
      <alignment vertical="center" shrinkToFit="1"/>
    </xf>
    <xf numFmtId="38" fontId="9" fillId="0" borderId="45" xfId="1" applyFont="1" applyFill="1" applyBorder="1" applyAlignment="1" applyProtection="1">
      <alignment vertical="center" shrinkToFit="1"/>
    </xf>
    <xf numFmtId="38" fontId="9" fillId="0" borderId="18" xfId="1" applyFont="1" applyFill="1" applyBorder="1" applyAlignment="1" applyProtection="1">
      <alignment vertical="center" shrinkToFit="1"/>
    </xf>
    <xf numFmtId="38" fontId="9" fillId="9" borderId="46" xfId="1" applyFont="1" applyFill="1" applyBorder="1" applyAlignment="1" applyProtection="1">
      <alignment horizontal="center" vertical="center" shrinkToFit="1"/>
    </xf>
    <xf numFmtId="38" fontId="9" fillId="9" borderId="52" xfId="1" applyFont="1" applyFill="1" applyBorder="1" applyAlignment="1" applyProtection="1">
      <alignment horizontal="center" vertical="center" shrinkToFit="1"/>
    </xf>
    <xf numFmtId="38" fontId="9" fillId="0" borderId="85" xfId="1" applyFont="1" applyFill="1" applyBorder="1" applyAlignment="1" applyProtection="1">
      <alignment vertical="center" shrinkToFit="1"/>
    </xf>
    <xf numFmtId="0" fontId="9" fillId="0" borderId="48" xfId="2" applyFont="1" applyBorder="1" applyAlignment="1">
      <alignment vertical="center" wrapText="1"/>
    </xf>
    <xf numFmtId="0" fontId="9" fillId="0" borderId="48" xfId="2" applyFont="1" applyBorder="1" applyAlignment="1">
      <alignment horizontal="center" vertical="center" wrapText="1"/>
    </xf>
    <xf numFmtId="38" fontId="9" fillId="9" borderId="46" xfId="1" applyFont="1" applyFill="1" applyBorder="1" applyAlignment="1" applyProtection="1">
      <alignment vertical="center" shrinkToFit="1"/>
    </xf>
    <xf numFmtId="38" fontId="9" fillId="9" borderId="52" xfId="1" applyFont="1" applyFill="1" applyBorder="1" applyAlignment="1" applyProtection="1">
      <alignment vertical="center" shrinkToFit="1"/>
    </xf>
    <xf numFmtId="38" fontId="9" fillId="0" borderId="18" xfId="1" applyFont="1" applyBorder="1" applyAlignment="1" applyProtection="1">
      <alignment vertical="center" shrinkToFit="1"/>
    </xf>
    <xf numFmtId="38" fontId="9" fillId="0" borderId="0" xfId="1" applyFont="1" applyBorder="1">
      <alignment vertical="center"/>
    </xf>
    <xf numFmtId="38" fontId="9" fillId="0" borderId="39" xfId="1" applyFont="1" applyFill="1" applyBorder="1" applyAlignment="1" applyProtection="1">
      <alignment horizontal="center" vertical="center" shrinkToFit="1"/>
    </xf>
    <xf numFmtId="38" fontId="9" fillId="0" borderId="21" xfId="1" applyFont="1" applyFill="1" applyBorder="1" applyAlignment="1" applyProtection="1">
      <alignment vertical="center" shrinkToFit="1"/>
    </xf>
    <xf numFmtId="38" fontId="9" fillId="0" borderId="16" xfId="1" applyFont="1" applyFill="1" applyBorder="1" applyAlignment="1" applyProtection="1">
      <alignment vertical="center" shrinkToFit="1"/>
    </xf>
    <xf numFmtId="38" fontId="9" fillId="0" borderId="22" xfId="1" applyFont="1" applyFill="1" applyBorder="1" applyAlignment="1" applyProtection="1">
      <alignment horizontal="center" vertical="center" shrinkToFit="1"/>
    </xf>
    <xf numFmtId="38" fontId="9" fillId="0" borderId="17" xfId="1" applyFont="1" applyFill="1" applyBorder="1" applyAlignment="1" applyProtection="1">
      <alignment horizontal="center" vertical="center" shrinkToFit="1"/>
    </xf>
    <xf numFmtId="38" fontId="9" fillId="9" borderId="21" xfId="1" applyFont="1" applyFill="1" applyBorder="1" applyAlignment="1" applyProtection="1">
      <alignment horizontal="center" vertical="center" shrinkToFit="1"/>
    </xf>
    <xf numFmtId="38" fontId="9" fillId="9" borderId="51" xfId="1" applyFont="1" applyFill="1" applyBorder="1" applyAlignment="1" applyProtection="1">
      <alignment horizontal="center" vertical="center" shrinkToFit="1"/>
    </xf>
    <xf numFmtId="38" fontId="9" fillId="0" borderId="39" xfId="1" applyFont="1" applyFill="1" applyBorder="1" applyAlignment="1" applyProtection="1">
      <alignment vertical="center" shrinkToFit="1"/>
    </xf>
    <xf numFmtId="38" fontId="9" fillId="0" borderId="18" xfId="1" applyFont="1" applyBorder="1" applyAlignment="1">
      <alignment vertical="center" shrinkToFit="1"/>
    </xf>
    <xf numFmtId="38" fontId="9" fillId="0" borderId="0" xfId="1" applyFont="1" applyAlignment="1" applyProtection="1">
      <alignment vertical="center"/>
    </xf>
    <xf numFmtId="38" fontId="9" fillId="0" borderId="96" xfId="1" applyFont="1" applyBorder="1" applyAlignment="1" applyProtection="1">
      <alignment vertical="center" shrinkToFit="1"/>
    </xf>
    <xf numFmtId="0" fontId="9" fillId="8" borderId="97" xfId="1" applyNumberFormat="1" applyFont="1" applyFill="1" applyBorder="1" applyAlignment="1" applyProtection="1">
      <alignment vertical="center" wrapText="1"/>
    </xf>
    <xf numFmtId="38" fontId="9" fillId="0" borderId="33" xfId="1" applyFont="1" applyBorder="1" applyAlignment="1" applyProtection="1">
      <alignment vertical="center" shrinkToFit="1"/>
    </xf>
    <xf numFmtId="38" fontId="9" fillId="0" borderId="47" xfId="1" applyFont="1" applyFill="1" applyBorder="1" applyAlignment="1" applyProtection="1">
      <alignment vertical="center" shrinkToFit="1"/>
    </xf>
    <xf numFmtId="38" fontId="9" fillId="0" borderId="3" xfId="1" applyFont="1" applyFill="1" applyBorder="1" applyAlignment="1" applyProtection="1">
      <alignment vertical="center" shrinkToFit="1"/>
    </xf>
    <xf numFmtId="38" fontId="9" fillId="0" borderId="99" xfId="1" applyFont="1" applyFill="1" applyBorder="1" applyAlignment="1" applyProtection="1">
      <alignment horizontal="right" vertical="center" shrinkToFit="1"/>
    </xf>
    <xf numFmtId="38" fontId="9" fillId="0" borderId="100" xfId="1" applyFont="1" applyFill="1" applyBorder="1" applyAlignment="1" applyProtection="1">
      <alignment horizontal="right" vertical="center" shrinkToFit="1"/>
    </xf>
    <xf numFmtId="38" fontId="9" fillId="9" borderId="76" xfId="1" applyFont="1" applyFill="1" applyBorder="1" applyAlignment="1" applyProtection="1">
      <alignment vertical="center" shrinkToFit="1"/>
    </xf>
    <xf numFmtId="38" fontId="9" fillId="9" borderId="101" xfId="1" applyFont="1" applyFill="1" applyBorder="1" applyAlignment="1" applyProtection="1">
      <alignment vertical="center" shrinkToFit="1"/>
    </xf>
    <xf numFmtId="38" fontId="9" fillId="0" borderId="102" xfId="1" applyFont="1" applyFill="1" applyBorder="1" applyAlignment="1" applyProtection="1">
      <alignment vertical="center" shrinkToFit="1"/>
    </xf>
    <xf numFmtId="38" fontId="9" fillId="0" borderId="70" xfId="1" applyFont="1" applyBorder="1" applyAlignment="1" applyProtection="1">
      <alignment vertical="center" shrinkToFit="1"/>
    </xf>
    <xf numFmtId="0" fontId="9" fillId="8" borderId="63" xfId="1" applyNumberFormat="1" applyFont="1" applyFill="1" applyBorder="1" applyAlignment="1" applyProtection="1">
      <alignment vertical="center" wrapText="1"/>
    </xf>
    <xf numFmtId="38" fontId="9" fillId="0" borderId="36" xfId="1" applyFont="1" applyBorder="1" applyAlignment="1" applyProtection="1">
      <alignment vertical="center" shrinkToFit="1"/>
    </xf>
    <xf numFmtId="38" fontId="9" fillId="0" borderId="103" xfId="1" applyFont="1" applyFill="1" applyBorder="1" applyAlignment="1" applyProtection="1">
      <alignment vertical="center" shrinkToFit="1"/>
    </xf>
    <xf numFmtId="38" fontId="9" fillId="0" borderId="0" xfId="1" applyFont="1" applyBorder="1" applyAlignment="1" applyProtection="1">
      <alignment vertical="center" shrinkToFit="1"/>
    </xf>
    <xf numFmtId="0" fontId="9" fillId="8" borderId="104" xfId="1" applyNumberFormat="1" applyFont="1" applyFill="1" applyBorder="1" applyAlignment="1" applyProtection="1">
      <alignment vertical="center" wrapText="1"/>
    </xf>
    <xf numFmtId="38" fontId="9" fillId="0" borderId="104" xfId="1" applyFont="1" applyFill="1" applyBorder="1" applyAlignment="1" applyProtection="1">
      <alignment horizontal="right" vertical="center" shrinkToFit="1"/>
    </xf>
    <xf numFmtId="38" fontId="9" fillId="0" borderId="105" xfId="1" applyFont="1" applyFill="1" applyBorder="1" applyAlignment="1" applyProtection="1">
      <alignment horizontal="right" vertical="center" shrinkToFit="1"/>
    </xf>
    <xf numFmtId="38" fontId="9" fillId="9" borderId="83" xfId="1" applyFont="1" applyFill="1" applyBorder="1" applyAlignment="1" applyProtection="1">
      <alignment vertical="center" shrinkToFit="1"/>
    </xf>
    <xf numFmtId="38" fontId="9" fillId="9" borderId="106" xfId="1" applyFont="1" applyFill="1" applyBorder="1" applyAlignment="1" applyProtection="1">
      <alignment vertical="center" shrinkToFit="1"/>
    </xf>
    <xf numFmtId="38" fontId="9" fillId="0" borderId="107" xfId="1" applyFont="1" applyFill="1" applyBorder="1" applyAlignment="1" applyProtection="1">
      <alignment vertical="center" shrinkToFit="1"/>
    </xf>
    <xf numFmtId="38" fontId="9" fillId="0" borderId="0" xfId="1" applyFont="1" applyAlignment="1" applyProtection="1">
      <alignment horizontal="right" vertical="center"/>
    </xf>
    <xf numFmtId="38" fontId="9" fillId="0" borderId="13" xfId="1" applyFont="1" applyBorder="1" applyAlignment="1" applyProtection="1">
      <alignment horizontal="center" vertical="center" shrinkToFit="1"/>
    </xf>
    <xf numFmtId="38" fontId="9" fillId="0" borderId="85" xfId="1" applyFont="1" applyBorder="1" applyAlignment="1" applyProtection="1">
      <alignment vertical="center" shrinkToFit="1"/>
    </xf>
    <xf numFmtId="176" fontId="9" fillId="0" borderId="13" xfId="1" applyNumberFormat="1" applyFont="1" applyBorder="1" applyAlignment="1" applyProtection="1">
      <alignment horizontal="right" vertical="center" shrinkToFit="1"/>
    </xf>
    <xf numFmtId="38" fontId="9" fillId="0" borderId="85" xfId="1" applyFont="1" applyFill="1" applyBorder="1" applyAlignment="1" applyProtection="1">
      <alignment horizontal="right" vertical="center" shrinkToFit="1"/>
    </xf>
    <xf numFmtId="38" fontId="9" fillId="0" borderId="2" xfId="1" applyFont="1" applyFill="1" applyBorder="1" applyAlignment="1" applyProtection="1">
      <alignment vertical="center" shrinkToFit="1"/>
    </xf>
    <xf numFmtId="38" fontId="9" fillId="0" borderId="0" xfId="1" applyFont="1" applyFill="1" applyBorder="1" applyAlignment="1" applyProtection="1">
      <alignment horizontal="right" vertical="center" shrinkToFit="1"/>
    </xf>
    <xf numFmtId="38" fontId="9" fillId="0" borderId="72" xfId="1" applyFont="1" applyBorder="1" applyAlignment="1" applyProtection="1">
      <alignment vertical="center" shrinkToFit="1"/>
    </xf>
    <xf numFmtId="0" fontId="9" fillId="8" borderId="111" xfId="1" applyNumberFormat="1" applyFont="1" applyFill="1" applyBorder="1" applyAlignment="1" applyProtection="1">
      <alignment vertical="center" wrapText="1"/>
    </xf>
    <xf numFmtId="38" fontId="9" fillId="0" borderId="109" xfId="1" applyFont="1" applyBorder="1" applyAlignment="1" applyProtection="1">
      <alignment vertical="center" shrinkToFit="1"/>
    </xf>
    <xf numFmtId="38" fontId="9" fillId="0" borderId="14" xfId="1" applyFont="1" applyFill="1" applyBorder="1" applyAlignment="1" applyProtection="1">
      <alignment vertical="center" shrinkToFit="1"/>
    </xf>
    <xf numFmtId="0" fontId="9" fillId="8" borderId="112" xfId="1" applyNumberFormat="1" applyFont="1" applyFill="1" applyBorder="1" applyAlignment="1" applyProtection="1">
      <alignment vertical="center" wrapText="1"/>
    </xf>
    <xf numFmtId="38" fontId="9" fillId="0" borderId="112" xfId="1" applyFont="1" applyFill="1" applyBorder="1" applyAlignment="1" applyProtection="1">
      <alignment horizontal="right" vertical="center" shrinkToFit="1"/>
    </xf>
    <xf numFmtId="38" fontId="9" fillId="0" borderId="90" xfId="1" applyFont="1" applyFill="1" applyBorder="1" applyAlignment="1" applyProtection="1">
      <alignment horizontal="right" vertical="center" shrinkToFit="1"/>
    </xf>
    <xf numFmtId="38" fontId="9" fillId="9" borderId="89" xfId="1" applyFont="1" applyFill="1" applyBorder="1" applyAlignment="1" applyProtection="1">
      <alignment vertical="center" shrinkToFit="1"/>
    </xf>
    <xf numFmtId="38" fontId="9" fillId="9" borderId="113" xfId="1" applyFont="1" applyFill="1" applyBorder="1" applyAlignment="1" applyProtection="1">
      <alignment vertical="center" shrinkToFit="1"/>
    </xf>
    <xf numFmtId="38" fontId="9" fillId="0" borderId="114" xfId="1" applyFont="1" applyFill="1" applyBorder="1" applyAlignment="1" applyProtection="1">
      <alignment vertical="center" shrinkToFit="1"/>
    </xf>
    <xf numFmtId="38" fontId="9" fillId="0" borderId="28" xfId="1" applyFont="1" applyFill="1" applyBorder="1" applyAlignment="1" applyProtection="1">
      <alignment vertical="center" shrinkToFit="1"/>
    </xf>
    <xf numFmtId="38" fontId="9" fillId="0" borderId="109" xfId="1" applyFont="1" applyFill="1" applyBorder="1" applyAlignment="1" applyProtection="1">
      <alignment vertical="center" shrinkToFit="1"/>
    </xf>
    <xf numFmtId="38" fontId="9" fillId="9" borderId="83" xfId="1" applyFont="1" applyFill="1" applyBorder="1" applyAlignment="1" applyProtection="1">
      <alignment horizontal="right" vertical="center" shrinkToFit="1"/>
    </xf>
    <xf numFmtId="38" fontId="9" fillId="9" borderId="106" xfId="1" applyFont="1" applyFill="1" applyBorder="1" applyAlignment="1" applyProtection="1">
      <alignment horizontal="right" vertical="center" shrinkToFit="1"/>
    </xf>
    <xf numFmtId="38" fontId="9" fillId="0" borderId="107" xfId="1" applyFont="1" applyFill="1" applyBorder="1" applyAlignment="1" applyProtection="1">
      <alignment horizontal="right" vertical="center" shrinkToFit="1"/>
    </xf>
    <xf numFmtId="38" fontId="9" fillId="0" borderId="49" xfId="1" applyFont="1" applyFill="1" applyBorder="1" applyAlignment="1" applyProtection="1">
      <alignment vertical="center" shrinkToFit="1"/>
    </xf>
    <xf numFmtId="38" fontId="9" fillId="9" borderId="89" xfId="1" applyFont="1" applyFill="1" applyBorder="1" applyAlignment="1" applyProtection="1">
      <alignment horizontal="right" vertical="center" shrinkToFit="1"/>
    </xf>
    <xf numFmtId="38" fontId="9" fillId="9" borderId="113" xfId="1" applyFont="1" applyFill="1" applyBorder="1" applyAlignment="1" applyProtection="1">
      <alignment horizontal="right" vertical="center" shrinkToFit="1"/>
    </xf>
    <xf numFmtId="38" fontId="9" fillId="0" borderId="114" xfId="1" applyFont="1" applyFill="1" applyBorder="1" applyAlignment="1" applyProtection="1">
      <alignment horizontal="right" vertical="center" shrinkToFit="1"/>
    </xf>
    <xf numFmtId="49" fontId="15" fillId="0" borderId="0" xfId="2" applyNumberFormat="1" applyFont="1" applyAlignment="1">
      <alignment horizontal="center" vertical="center" wrapText="1"/>
    </xf>
    <xf numFmtId="38" fontId="14" fillId="0" borderId="0" xfId="1" applyFont="1" applyFill="1" applyBorder="1">
      <alignment vertical="center"/>
    </xf>
    <xf numFmtId="38" fontId="9" fillId="0" borderId="115" xfId="1" applyFont="1" applyFill="1" applyBorder="1" applyAlignment="1" applyProtection="1">
      <alignment horizontal="right" vertical="center" shrinkToFit="1"/>
    </xf>
    <xf numFmtId="38" fontId="9" fillId="0" borderId="0" xfId="1" applyFont="1" applyFill="1" applyBorder="1" applyAlignment="1">
      <alignment vertical="center" shrinkToFit="1"/>
    </xf>
    <xf numFmtId="0" fontId="9" fillId="0" borderId="0" xfId="1" applyNumberFormat="1" applyFont="1" applyFill="1" applyBorder="1" applyAlignment="1" applyProtection="1">
      <alignment vertical="center" wrapText="1"/>
    </xf>
    <xf numFmtId="38" fontId="9" fillId="0" borderId="0" xfId="1" applyFont="1" applyBorder="1" applyProtection="1">
      <alignment vertical="center"/>
    </xf>
    <xf numFmtId="38" fontId="9" fillId="0" borderId="117" xfId="1" applyFont="1" applyBorder="1" applyAlignment="1" applyProtection="1">
      <alignment vertical="center" shrinkToFit="1"/>
    </xf>
    <xf numFmtId="38" fontId="9" fillId="0" borderId="36" xfId="1" applyFont="1" applyFill="1" applyBorder="1" applyAlignment="1" applyProtection="1">
      <alignment vertical="center" shrinkToFit="1"/>
    </xf>
    <xf numFmtId="0" fontId="9" fillId="8" borderId="70" xfId="1" applyNumberFormat="1" applyFont="1" applyFill="1" applyBorder="1" applyAlignment="1" applyProtection="1">
      <alignment vertical="center" wrapText="1"/>
    </xf>
    <xf numFmtId="38" fontId="9" fillId="0" borderId="0" xfId="1" applyFont="1" applyBorder="1" applyAlignment="1" applyProtection="1">
      <alignment horizontal="right" vertical="center"/>
    </xf>
    <xf numFmtId="38" fontId="9" fillId="0" borderId="0" xfId="1" applyFont="1" applyBorder="1" applyAlignment="1" applyProtection="1">
      <alignment horizontal="center" vertical="center" shrinkToFit="1"/>
    </xf>
    <xf numFmtId="176" fontId="9" fillId="0" borderId="0" xfId="1" applyNumberFormat="1" applyFont="1" applyBorder="1" applyAlignment="1" applyProtection="1">
      <alignment horizontal="right" vertical="center" shrinkToFit="1"/>
    </xf>
    <xf numFmtId="38" fontId="9" fillId="0" borderId="0" xfId="1" applyFont="1" applyFill="1" applyBorder="1" applyAlignment="1" applyProtection="1">
      <alignment shrinkToFit="1"/>
    </xf>
    <xf numFmtId="38" fontId="14" fillId="0" borderId="0" xfId="1" applyFont="1" applyAlignment="1">
      <alignment vertical="center"/>
    </xf>
    <xf numFmtId="38" fontId="9" fillId="0" borderId="119" xfId="1" applyFont="1" applyBorder="1" applyAlignment="1" applyProtection="1">
      <alignment vertical="center" shrinkToFit="1"/>
    </xf>
    <xf numFmtId="0" fontId="9" fillId="8" borderId="72" xfId="1" applyNumberFormat="1" applyFont="1" applyFill="1" applyBorder="1" applyAlignment="1" applyProtection="1">
      <alignment vertical="center" wrapText="1"/>
    </xf>
    <xf numFmtId="38" fontId="9" fillId="0" borderId="0" xfId="1" applyFont="1" applyFill="1" applyAlignment="1">
      <alignment horizontal="center" vertical="center"/>
    </xf>
    <xf numFmtId="38" fontId="9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center"/>
    </xf>
    <xf numFmtId="38" fontId="9" fillId="0" borderId="0" xfId="1" applyFont="1" applyBorder="1" applyAlignment="1" applyProtection="1">
      <alignment horizontal="center" vertical="center"/>
      <protection locked="0"/>
    </xf>
    <xf numFmtId="38" fontId="9" fillId="0" borderId="0" xfId="1" applyFont="1" applyFill="1" applyBorder="1" applyAlignment="1" applyProtection="1">
      <alignment horizontal="center" vertical="center"/>
      <protection locked="0"/>
    </xf>
    <xf numFmtId="38" fontId="12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center" vertical="center"/>
    </xf>
    <xf numFmtId="38" fontId="9" fillId="0" borderId="0" xfId="1" applyFont="1" applyFill="1" applyAlignment="1">
      <alignment horizontal="center" vertical="center" shrinkToFit="1"/>
    </xf>
    <xf numFmtId="38" fontId="9" fillId="0" borderId="0" xfId="1" applyFont="1" applyFill="1" applyAlignment="1">
      <alignment vertical="center" shrinkToFit="1"/>
    </xf>
    <xf numFmtId="38" fontId="9" fillId="0" borderId="0" xfId="1" applyFont="1" applyFill="1" applyBorder="1" applyAlignment="1">
      <alignment horizontal="center" vertical="center" shrinkToFit="1"/>
    </xf>
    <xf numFmtId="38" fontId="9" fillId="0" borderId="0" xfId="1" applyFont="1" applyFill="1" applyBorder="1" applyAlignment="1">
      <alignment shrinkToFit="1"/>
    </xf>
    <xf numFmtId="38" fontId="9" fillId="0" borderId="0" xfId="1" applyFont="1" applyFill="1" applyBorder="1" applyAlignment="1">
      <alignment horizontal="center" shrinkToFit="1"/>
    </xf>
    <xf numFmtId="38" fontId="10" fillId="0" borderId="0" xfId="1" applyFont="1" applyFill="1" applyBorder="1" applyAlignment="1">
      <alignment shrinkToFit="1"/>
    </xf>
    <xf numFmtId="38" fontId="10" fillId="0" borderId="0" xfId="1" applyFont="1" applyFill="1" applyBorder="1" applyAlignment="1" applyProtection="1">
      <alignment horizontal="center" vertical="center" shrinkToFit="1"/>
    </xf>
    <xf numFmtId="38" fontId="9" fillId="0" borderId="0" xfId="1" applyFont="1" applyFill="1" applyBorder="1" applyProtection="1">
      <alignment vertical="center"/>
    </xf>
    <xf numFmtId="38" fontId="15" fillId="0" borderId="0" xfId="1" applyFont="1" applyFill="1" applyBorder="1" applyAlignment="1">
      <alignment shrinkToFit="1"/>
    </xf>
    <xf numFmtId="38" fontId="10" fillId="0" borderId="0" xfId="1" applyFont="1" applyFill="1" applyBorder="1" applyAlignment="1">
      <alignment vertical="center" shrinkToFit="1"/>
    </xf>
    <xf numFmtId="38" fontId="9" fillId="0" borderId="0" xfId="1" applyFont="1" applyFill="1" applyBorder="1" applyAlignment="1">
      <alignment vertical="center"/>
    </xf>
    <xf numFmtId="38" fontId="9" fillId="0" borderId="120" xfId="1" applyFont="1" applyBorder="1" applyAlignment="1" applyProtection="1">
      <alignment vertical="center" shrinkToFit="1"/>
    </xf>
    <xf numFmtId="0" fontId="9" fillId="8" borderId="92" xfId="1" applyNumberFormat="1" applyFont="1" applyFill="1" applyBorder="1" applyAlignment="1" applyProtection="1">
      <alignment vertical="center" wrapText="1"/>
    </xf>
    <xf numFmtId="38" fontId="9" fillId="0" borderId="123" xfId="1" applyFont="1" applyFill="1" applyBorder="1" applyAlignment="1" applyProtection="1">
      <alignment vertical="center" shrinkToFit="1"/>
    </xf>
    <xf numFmtId="0" fontId="9" fillId="8" borderId="55" xfId="1" applyNumberFormat="1" applyFont="1" applyFill="1" applyBorder="1" applyAlignment="1" applyProtection="1">
      <alignment vertical="center" wrapText="1"/>
    </xf>
    <xf numFmtId="38" fontId="16" fillId="0" borderId="0" xfId="1" applyFont="1" applyFill="1" applyBorder="1" applyAlignment="1"/>
    <xf numFmtId="38" fontId="9" fillId="0" borderId="129" xfId="1" applyFont="1" applyBorder="1">
      <alignment vertical="center"/>
    </xf>
    <xf numFmtId="38" fontId="9" fillId="0" borderId="128" xfId="1" applyFont="1" applyBorder="1">
      <alignment vertical="center"/>
    </xf>
    <xf numFmtId="38" fontId="9" fillId="0" borderId="116" xfId="1" applyFont="1" applyBorder="1" applyAlignment="1" applyProtection="1">
      <alignment horizontal="center" vertical="center" shrinkToFit="1"/>
    </xf>
    <xf numFmtId="38" fontId="9" fillId="0" borderId="77" xfId="1" applyFont="1" applyFill="1" applyBorder="1" applyAlignment="1" applyProtection="1">
      <alignment vertical="center" shrinkToFit="1"/>
    </xf>
    <xf numFmtId="38" fontId="9" fillId="0" borderId="39" xfId="1" applyFont="1" applyBorder="1" applyAlignment="1" applyProtection="1">
      <alignment vertical="center" shrinkToFit="1"/>
    </xf>
    <xf numFmtId="0" fontId="9" fillId="8" borderId="68" xfId="1" applyNumberFormat="1" applyFont="1" applyFill="1" applyBorder="1" applyAlignment="1" applyProtection="1">
      <alignment vertical="center" wrapText="1"/>
    </xf>
    <xf numFmtId="38" fontId="9" fillId="2" borderId="135" xfId="1" applyFont="1" applyFill="1" applyBorder="1" applyAlignment="1">
      <alignment vertical="center" wrapText="1"/>
    </xf>
    <xf numFmtId="38" fontId="9" fillId="2" borderId="25" xfId="1" applyFont="1" applyFill="1" applyBorder="1" applyAlignment="1">
      <alignment vertical="center" wrapText="1"/>
    </xf>
    <xf numFmtId="38" fontId="10" fillId="2" borderId="77" xfId="1" applyFont="1" applyFill="1" applyBorder="1" applyAlignment="1" applyProtection="1">
      <alignment horizontal="center" vertical="center" wrapText="1"/>
      <protection locked="0"/>
    </xf>
    <xf numFmtId="38" fontId="10" fillId="2" borderId="36" xfId="1" applyFont="1" applyFill="1" applyBorder="1" applyAlignment="1" applyProtection="1">
      <alignment horizontal="center" vertical="center" wrapText="1"/>
      <protection locked="0"/>
    </xf>
    <xf numFmtId="38" fontId="10" fillId="2" borderId="109" xfId="1" applyFont="1" applyFill="1" applyBorder="1" applyAlignment="1" applyProtection="1">
      <alignment horizontal="center" vertical="center" wrapText="1"/>
      <protection locked="0"/>
    </xf>
    <xf numFmtId="0" fontId="21" fillId="0" borderId="0" xfId="0" applyFont="1">
      <alignment vertical="center"/>
    </xf>
    <xf numFmtId="38" fontId="11" fillId="0" borderId="0" xfId="1" applyFont="1">
      <alignment vertical="center"/>
    </xf>
    <xf numFmtId="38" fontId="9" fillId="0" borderId="136" xfId="1" applyFont="1" applyBorder="1" applyProtection="1">
      <alignment vertical="center"/>
      <protection locked="0"/>
    </xf>
    <xf numFmtId="38" fontId="10" fillId="5" borderId="0" xfId="1" applyFont="1" applyFill="1" applyAlignment="1" applyProtection="1">
      <alignment shrinkToFit="1"/>
    </xf>
    <xf numFmtId="38" fontId="9" fillId="5" borderId="33" xfId="1" applyFont="1" applyFill="1" applyBorder="1" applyAlignment="1" applyProtection="1">
      <alignment horizontal="center" vertical="center" shrinkToFit="1"/>
    </xf>
    <xf numFmtId="38" fontId="9" fillId="5" borderId="34" xfId="1" applyFont="1" applyFill="1" applyBorder="1" applyAlignment="1" applyProtection="1">
      <alignment horizontal="center" vertical="center" shrinkToFit="1"/>
    </xf>
    <xf numFmtId="38" fontId="9" fillId="5" borderId="36" xfId="1" applyFont="1" applyFill="1" applyBorder="1" applyAlignment="1" applyProtection="1">
      <alignment horizontal="center" vertical="center" shrinkToFit="1"/>
    </xf>
    <xf numFmtId="38" fontId="9" fillId="5" borderId="37" xfId="1" applyFont="1" applyFill="1" applyBorder="1" applyAlignment="1" applyProtection="1">
      <alignment horizontal="center" vertical="center" shrinkToFit="1"/>
    </xf>
    <xf numFmtId="38" fontId="9" fillId="5" borderId="42" xfId="1" applyFont="1" applyFill="1" applyBorder="1" applyAlignment="1" applyProtection="1">
      <alignment horizontal="center" vertical="center" shrinkToFit="1"/>
    </xf>
    <xf numFmtId="38" fontId="9" fillId="5" borderId="43" xfId="1" applyFont="1" applyFill="1" applyBorder="1" applyAlignment="1" applyProtection="1">
      <alignment horizontal="center" vertical="center" shrinkToFit="1"/>
    </xf>
    <xf numFmtId="38" fontId="5" fillId="5" borderId="5" xfId="1" applyFont="1" applyFill="1" applyBorder="1" applyAlignment="1" applyProtection="1">
      <alignment horizontal="right" vertical="center" shrinkToFit="1"/>
    </xf>
    <xf numFmtId="38" fontId="5" fillId="5" borderId="1" xfId="1" applyFont="1" applyFill="1" applyBorder="1" applyAlignment="1" applyProtection="1">
      <alignment horizontal="left" vertical="center" shrinkToFit="1"/>
    </xf>
    <xf numFmtId="38" fontId="5" fillId="5" borderId="4" xfId="1" applyFont="1" applyFill="1" applyBorder="1" applyAlignment="1" applyProtection="1">
      <alignment vertical="center" shrinkToFit="1"/>
    </xf>
    <xf numFmtId="38" fontId="5" fillId="5" borderId="15" xfId="1" applyFont="1" applyFill="1" applyBorder="1" applyAlignment="1" applyProtection="1">
      <alignment horizontal="left" vertical="center" shrinkToFit="1"/>
    </xf>
    <xf numFmtId="38" fontId="9" fillId="5" borderId="0" xfId="1" applyFont="1" applyFill="1">
      <alignment vertical="center"/>
    </xf>
    <xf numFmtId="38" fontId="13" fillId="5" borderId="0" xfId="1" applyFont="1" applyFill="1" applyBorder="1" applyAlignment="1">
      <alignment vertical="center"/>
    </xf>
    <xf numFmtId="0" fontId="9" fillId="5" borderId="0" xfId="1" applyNumberFormat="1" applyFont="1" applyFill="1" applyBorder="1" applyAlignment="1" applyProtection="1">
      <alignment vertical="center" wrapText="1"/>
      <protection locked="0"/>
    </xf>
    <xf numFmtId="38" fontId="9" fillId="5" borderId="0" xfId="1" applyFont="1" applyFill="1" applyBorder="1" applyAlignment="1" applyProtection="1">
      <alignment vertical="center"/>
      <protection locked="0"/>
    </xf>
    <xf numFmtId="38" fontId="9" fillId="5" borderId="0" xfId="1" applyFont="1" applyFill="1" applyBorder="1" applyAlignment="1">
      <alignment vertical="center" wrapText="1"/>
    </xf>
    <xf numFmtId="38" fontId="22" fillId="5" borderId="0" xfId="1" applyFont="1" applyFill="1" applyBorder="1" applyAlignment="1" applyProtection="1">
      <alignment vertical="center"/>
      <protection locked="0"/>
    </xf>
    <xf numFmtId="38" fontId="11" fillId="5" borderId="0" xfId="1" applyFont="1" applyFill="1" applyBorder="1" applyAlignment="1" applyProtection="1">
      <alignment vertical="center"/>
      <protection locked="0"/>
    </xf>
    <xf numFmtId="38" fontId="11" fillId="5" borderId="0" xfId="1" applyFont="1" applyFill="1">
      <alignment vertical="center"/>
    </xf>
    <xf numFmtId="38" fontId="22" fillId="5" borderId="0" xfId="1" applyFont="1" applyFill="1">
      <alignment vertical="center"/>
    </xf>
    <xf numFmtId="38" fontId="11" fillId="5" borderId="0" xfId="1" applyFont="1" applyFill="1" applyAlignment="1">
      <alignment vertical="center" shrinkToFit="1"/>
    </xf>
    <xf numFmtId="38" fontId="11" fillId="5" borderId="0" xfId="1" applyFont="1" applyFill="1" applyBorder="1">
      <alignment vertical="center"/>
    </xf>
    <xf numFmtId="38" fontId="9" fillId="5" borderId="0" xfId="1" applyFont="1" applyFill="1" applyBorder="1" applyAlignment="1"/>
    <xf numFmtId="38" fontId="9" fillId="5" borderId="0" xfId="1" applyFont="1" applyFill="1" applyBorder="1" applyAlignment="1">
      <alignment horizontal="right"/>
    </xf>
    <xf numFmtId="38" fontId="9" fillId="5" borderId="0" xfId="1" applyFont="1" applyFill="1" applyAlignment="1">
      <alignment horizontal="center" vertical="center"/>
    </xf>
    <xf numFmtId="38" fontId="13" fillId="5" borderId="0" xfId="1" applyFont="1" applyFill="1" applyAlignment="1">
      <alignment horizontal="center" vertical="center"/>
    </xf>
    <xf numFmtId="38" fontId="9" fillId="5" borderId="0" xfId="1" applyFont="1" applyFill="1" applyBorder="1" applyAlignment="1" applyProtection="1">
      <alignment vertical="center" shrinkToFit="1"/>
      <protection locked="0"/>
    </xf>
    <xf numFmtId="38" fontId="9" fillId="5" borderId="0" xfId="1" applyFont="1" applyFill="1" applyBorder="1" applyAlignment="1">
      <alignment vertical="center" shrinkToFit="1"/>
    </xf>
    <xf numFmtId="38" fontId="9" fillId="5" borderId="0" xfId="1" applyFont="1" applyFill="1" applyProtection="1">
      <alignment vertical="center"/>
    </xf>
    <xf numFmtId="38" fontId="9" fillId="5" borderId="0" xfId="1" applyFont="1" applyFill="1" applyAlignment="1" applyProtection="1">
      <alignment vertical="center" shrinkToFit="1"/>
    </xf>
    <xf numFmtId="38" fontId="9" fillId="5" borderId="0" xfId="1" applyFont="1" applyFill="1" applyBorder="1" applyAlignment="1" applyProtection="1">
      <alignment vertical="center" shrinkToFit="1"/>
    </xf>
    <xf numFmtId="0" fontId="9" fillId="5" borderId="0" xfId="1" applyNumberFormat="1" applyFont="1" applyFill="1" applyBorder="1" applyAlignment="1" applyProtection="1">
      <alignment vertical="center" wrapText="1"/>
    </xf>
    <xf numFmtId="38" fontId="10" fillId="5" borderId="0" xfId="1" applyFont="1" applyFill="1" applyBorder="1" applyAlignment="1" applyProtection="1">
      <alignment horizontal="center" vertical="center" wrapText="1"/>
      <protection locked="0"/>
    </xf>
    <xf numFmtId="38" fontId="11" fillId="5" borderId="0" xfId="1" applyFont="1" applyFill="1" applyBorder="1" applyAlignment="1" applyProtection="1">
      <alignment vertical="center" shrinkToFit="1"/>
      <protection locked="0"/>
    </xf>
    <xf numFmtId="38" fontId="9" fillId="5" borderId="0" xfId="1" applyFont="1" applyFill="1" applyBorder="1" applyAlignment="1" applyProtection="1">
      <alignment vertical="center" textRotation="255"/>
    </xf>
    <xf numFmtId="176" fontId="9" fillId="5" borderId="0" xfId="1" applyNumberFormat="1" applyFont="1" applyFill="1" applyBorder="1" applyAlignment="1" applyProtection="1">
      <alignment horizontal="center" vertical="center" shrinkToFit="1"/>
      <protection locked="0"/>
    </xf>
    <xf numFmtId="37" fontId="15" fillId="5" borderId="0" xfId="1" applyNumberFormat="1" applyFont="1" applyFill="1" applyBorder="1" applyAlignment="1" applyProtection="1">
      <alignment vertical="center" shrinkToFit="1"/>
    </xf>
    <xf numFmtId="38" fontId="9" fillId="5" borderId="35" xfId="1" applyFont="1" applyFill="1" applyBorder="1" applyAlignment="1" applyProtection="1">
      <alignment horizontal="center" vertical="center" shrinkToFit="1"/>
    </xf>
    <xf numFmtId="38" fontId="9" fillId="5" borderId="38" xfId="1" applyFont="1" applyFill="1" applyBorder="1" applyAlignment="1" applyProtection="1">
      <alignment horizontal="center" vertical="center" shrinkToFit="1"/>
    </xf>
    <xf numFmtId="38" fontId="9" fillId="5" borderId="44" xfId="1" applyFont="1" applyFill="1" applyBorder="1" applyAlignment="1" applyProtection="1">
      <alignment horizontal="center" vertical="center" shrinkToFit="1"/>
    </xf>
    <xf numFmtId="38" fontId="9" fillId="9" borderId="103" xfId="1" applyFont="1" applyFill="1" applyBorder="1" applyAlignment="1" applyProtection="1">
      <alignment vertical="center" shrinkToFit="1"/>
    </xf>
    <xf numFmtId="38" fontId="9" fillId="9" borderId="98" xfId="1" applyFont="1" applyFill="1" applyBorder="1" applyAlignment="1" applyProtection="1">
      <alignment vertical="center" shrinkToFit="1"/>
    </xf>
    <xf numFmtId="38" fontId="9" fillId="9" borderId="69" xfId="1" applyFont="1" applyFill="1" applyBorder="1" applyAlignment="1" applyProtection="1">
      <alignment vertical="center" shrinkToFit="1"/>
    </xf>
    <xf numFmtId="38" fontId="9" fillId="9" borderId="71" xfId="1" applyFont="1" applyFill="1" applyBorder="1" applyAlignment="1" applyProtection="1">
      <alignment vertical="center" shrinkToFit="1"/>
    </xf>
    <xf numFmtId="38" fontId="10" fillId="0" borderId="0" xfId="1" applyFont="1" applyFill="1" applyBorder="1" applyAlignment="1">
      <alignment horizontal="center" shrinkToFit="1"/>
    </xf>
    <xf numFmtId="38" fontId="15" fillId="0" borderId="0" xfId="1" applyFont="1" applyFill="1" applyBorder="1" applyAlignment="1">
      <alignment horizontal="center" shrinkToFit="1"/>
    </xf>
    <xf numFmtId="38" fontId="9" fillId="0" borderId="144" xfId="1" applyFont="1" applyBorder="1" applyAlignment="1">
      <alignment vertical="center" shrinkToFit="1"/>
    </xf>
    <xf numFmtId="38" fontId="9" fillId="0" borderId="145" xfId="1" applyFont="1" applyBorder="1">
      <alignment vertical="center"/>
    </xf>
    <xf numFmtId="0" fontId="30" fillId="0" borderId="0" xfId="2" applyFont="1">
      <alignment vertical="center"/>
    </xf>
    <xf numFmtId="0" fontId="30" fillId="0" borderId="0" xfId="2" applyFont="1" applyAlignment="1">
      <alignment horizontal="right" vertical="center"/>
    </xf>
    <xf numFmtId="0" fontId="17" fillId="0" borderId="0" xfId="2" applyFont="1" applyAlignment="1">
      <alignment horizontal="right" vertical="center"/>
    </xf>
    <xf numFmtId="0" fontId="33" fillId="0" borderId="0" xfId="2" applyFont="1">
      <alignment vertical="center"/>
    </xf>
    <xf numFmtId="0" fontId="34" fillId="0" borderId="0" xfId="2" applyFont="1">
      <alignment vertical="center"/>
    </xf>
    <xf numFmtId="0" fontId="26" fillId="0" borderId="73" xfId="2" applyFont="1" applyBorder="1" applyAlignment="1">
      <alignment horizontal="center" vertical="center" wrapText="1"/>
    </xf>
    <xf numFmtId="0" fontId="34" fillId="0" borderId="73" xfId="2" applyFont="1" applyBorder="1" applyAlignment="1">
      <alignment horizontal="center" vertical="center"/>
    </xf>
    <xf numFmtId="0" fontId="34" fillId="0" borderId="9" xfId="2" applyFont="1" applyBorder="1" applyAlignment="1">
      <alignment horizontal="center" vertical="center" wrapText="1"/>
    </xf>
    <xf numFmtId="177" fontId="33" fillId="0" borderId="47" xfId="2" applyNumberFormat="1" applyFont="1" applyBorder="1">
      <alignment vertical="center"/>
    </xf>
    <xf numFmtId="0" fontId="34" fillId="0" borderId="149" xfId="2" applyFont="1" applyBorder="1" applyAlignment="1">
      <alignment horizontal="center" vertical="center" wrapText="1"/>
    </xf>
    <xf numFmtId="177" fontId="33" fillId="0" borderId="103" xfId="2" applyNumberFormat="1" applyFont="1" applyBorder="1">
      <alignment vertical="center"/>
    </xf>
    <xf numFmtId="0" fontId="34" fillId="0" borderId="150" xfId="2" applyFont="1" applyBorder="1" applyAlignment="1">
      <alignment horizontal="center" vertical="center" wrapText="1"/>
    </xf>
    <xf numFmtId="177" fontId="33" fillId="0" borderId="108" xfId="2" applyNumberFormat="1" applyFont="1" applyBorder="1">
      <alignment vertical="center"/>
    </xf>
    <xf numFmtId="0" fontId="25" fillId="0" borderId="0" xfId="4" applyFont="1">
      <alignment vertical="center"/>
    </xf>
    <xf numFmtId="0" fontId="24" fillId="0" borderId="0" xfId="4" applyFont="1">
      <alignment vertical="center"/>
    </xf>
    <xf numFmtId="0" fontId="25" fillId="0" borderId="0" xfId="4" applyFont="1" applyAlignment="1">
      <alignment vertical="center" shrinkToFit="1"/>
    </xf>
    <xf numFmtId="0" fontId="26" fillId="0" borderId="0" xfId="4" applyFont="1">
      <alignment vertical="center"/>
    </xf>
    <xf numFmtId="0" fontId="27" fillId="0" borderId="0" xfId="4" applyFont="1">
      <alignment vertical="center"/>
    </xf>
    <xf numFmtId="0" fontId="36" fillId="0" borderId="0" xfId="4" applyFont="1">
      <alignment vertical="center"/>
    </xf>
    <xf numFmtId="0" fontId="28" fillId="0" borderId="0" xfId="4" applyFont="1">
      <alignment vertical="center"/>
    </xf>
    <xf numFmtId="0" fontId="25" fillId="0" borderId="0" xfId="4" applyFont="1" applyAlignment="1">
      <alignment horizontal="right" vertical="center"/>
    </xf>
    <xf numFmtId="0" fontId="29" fillId="0" borderId="0" xfId="4" applyFont="1">
      <alignment vertical="center"/>
    </xf>
    <xf numFmtId="0" fontId="25" fillId="0" borderId="0" xfId="4" applyFont="1" applyAlignment="1">
      <alignment horizontal="center" vertical="center" textRotation="255"/>
    </xf>
    <xf numFmtId="0" fontId="25" fillId="0" borderId="20" xfId="4" applyFont="1" applyBorder="1" applyAlignment="1">
      <alignment horizontal="center" vertical="center"/>
    </xf>
    <xf numFmtId="0" fontId="25" fillId="0" borderId="20" xfId="4" applyFont="1" applyBorder="1" applyAlignment="1">
      <alignment horizontal="center" vertical="center" shrinkToFit="1"/>
    </xf>
    <xf numFmtId="0" fontId="25" fillId="0" borderId="13" xfId="4" applyFont="1" applyBorder="1" applyAlignment="1">
      <alignment horizontal="center" vertical="center"/>
    </xf>
    <xf numFmtId="0" fontId="25" fillId="0" borderId="147" xfId="4" applyFont="1" applyBorder="1" applyAlignment="1">
      <alignment horizontal="center" vertical="center"/>
    </xf>
    <xf numFmtId="0" fontId="25" fillId="0" borderId="45" xfId="4" applyFont="1" applyBorder="1" applyAlignment="1">
      <alignment horizontal="center" vertical="center"/>
    </xf>
    <xf numFmtId="0" fontId="25" fillId="0" borderId="45" xfId="4" applyFont="1" applyBorder="1" applyAlignment="1">
      <alignment horizontal="center" vertical="center" shrinkToFit="1"/>
    </xf>
    <xf numFmtId="0" fontId="25" fillId="0" borderId="57" xfId="4" applyFont="1" applyBorder="1" applyAlignment="1">
      <alignment horizontal="center" vertical="center"/>
    </xf>
    <xf numFmtId="0" fontId="25" fillId="0" borderId="59" xfId="4" applyFont="1" applyBorder="1" applyAlignment="1">
      <alignment horizontal="center" vertical="center"/>
    </xf>
    <xf numFmtId="0" fontId="25" fillId="12" borderId="57" xfId="4" applyFont="1" applyFill="1" applyBorder="1" applyAlignment="1">
      <alignment horizontal="center" vertical="center"/>
    </xf>
    <xf numFmtId="0" fontId="25" fillId="12" borderId="59" xfId="4" applyFont="1" applyFill="1" applyBorder="1" applyAlignment="1">
      <alignment horizontal="center" vertical="center"/>
    </xf>
    <xf numFmtId="0" fontId="25" fillId="0" borderId="151" xfId="4" applyFont="1" applyBorder="1" applyAlignment="1">
      <alignment horizontal="center" vertical="center"/>
    </xf>
    <xf numFmtId="0" fontId="25" fillId="0" borderId="152" xfId="4" applyFont="1" applyBorder="1" applyAlignment="1">
      <alignment horizontal="center" vertical="center"/>
    </xf>
    <xf numFmtId="0" fontId="25" fillId="0" borderId="48" xfId="4" applyFont="1" applyBorder="1" applyAlignment="1">
      <alignment horizontal="center" vertical="center"/>
    </xf>
    <xf numFmtId="0" fontId="25" fillId="0" borderId="48" xfId="4" applyFont="1" applyBorder="1" applyAlignment="1">
      <alignment horizontal="center" vertical="center" shrinkToFit="1"/>
    </xf>
    <xf numFmtId="0" fontId="25" fillId="0" borderId="42" xfId="4" applyFont="1" applyBorder="1" applyAlignment="1">
      <alignment horizontal="center" vertical="center"/>
    </xf>
    <xf numFmtId="0" fontId="25" fillId="0" borderId="44" xfId="4" applyFont="1" applyBorder="1" applyAlignment="1">
      <alignment horizontal="center" vertical="center"/>
    </xf>
    <xf numFmtId="0" fontId="25" fillId="12" borderId="42" xfId="4" applyFont="1" applyFill="1" applyBorder="1" applyAlignment="1">
      <alignment horizontal="center" vertical="center"/>
    </xf>
    <xf numFmtId="0" fontId="25" fillId="12" borderId="44" xfId="4" applyFont="1" applyFill="1" applyBorder="1" applyAlignment="1">
      <alignment horizontal="center" vertical="center"/>
    </xf>
    <xf numFmtId="0" fontId="25" fillId="0" borderId="153" xfId="4" applyFont="1" applyBorder="1" applyAlignment="1">
      <alignment horizontal="center" vertical="center"/>
    </xf>
    <xf numFmtId="0" fontId="25" fillId="0" borderId="154" xfId="4" applyFont="1" applyBorder="1" applyAlignment="1">
      <alignment horizontal="center" vertical="center"/>
    </xf>
    <xf numFmtId="0" fontId="25" fillId="0" borderId="13" xfId="4" applyFont="1" applyBorder="1" applyAlignment="1">
      <alignment horizontal="center" vertical="center" shrinkToFit="1"/>
    </xf>
    <xf numFmtId="0" fontId="25" fillId="0" borderId="155" xfId="4" applyFont="1" applyBorder="1" applyAlignment="1">
      <alignment horizontal="center" vertical="center"/>
    </xf>
    <xf numFmtId="0" fontId="25" fillId="0" borderId="0" xfId="4" applyFont="1" applyAlignment="1">
      <alignment horizontal="center" vertical="center"/>
    </xf>
    <xf numFmtId="0" fontId="25" fillId="12" borderId="0" xfId="4" applyFont="1" applyFill="1" applyAlignment="1">
      <alignment horizontal="center" vertical="center"/>
    </xf>
    <xf numFmtId="0" fontId="25" fillId="12" borderId="19" xfId="4" applyFont="1" applyFill="1" applyBorder="1" applyAlignment="1">
      <alignment horizontal="center" vertical="center"/>
    </xf>
    <xf numFmtId="0" fontId="25" fillId="0" borderId="152" xfId="4" applyFont="1" applyBorder="1" applyAlignment="1">
      <alignment horizontal="center" vertical="center" shrinkToFit="1"/>
    </xf>
    <xf numFmtId="176" fontId="25" fillId="0" borderId="57" xfId="5" applyNumberFormat="1" applyFont="1" applyFill="1" applyBorder="1" applyAlignment="1">
      <alignment horizontal="right" vertical="center"/>
    </xf>
    <xf numFmtId="176" fontId="25" fillId="0" borderId="59" xfId="5" applyNumberFormat="1" applyFont="1" applyFill="1" applyBorder="1" applyAlignment="1">
      <alignment horizontal="right" vertical="center"/>
    </xf>
    <xf numFmtId="176" fontId="25" fillId="12" borderId="57" xfId="5" applyNumberFormat="1" applyFont="1" applyFill="1" applyBorder="1" applyAlignment="1">
      <alignment horizontal="right" vertical="center"/>
    </xf>
    <xf numFmtId="176" fontId="25" fillId="12" borderId="59" xfId="5" applyNumberFormat="1" applyFont="1" applyFill="1" applyBorder="1" applyAlignment="1">
      <alignment horizontal="right" vertical="center"/>
    </xf>
    <xf numFmtId="176" fontId="25" fillId="0" borderId="151" xfId="4" applyNumberFormat="1" applyFont="1" applyBorder="1">
      <alignment vertical="center"/>
    </xf>
    <xf numFmtId="0" fontId="25" fillId="0" borderId="152" xfId="4" applyFont="1" applyBorder="1">
      <alignment vertical="center"/>
    </xf>
    <xf numFmtId="0" fontId="25" fillId="0" borderId="104" xfId="4" applyFont="1" applyBorder="1" applyAlignment="1">
      <alignment horizontal="center" vertical="center" shrinkToFit="1"/>
    </xf>
    <xf numFmtId="176" fontId="25" fillId="0" borderId="36" xfId="5" applyNumberFormat="1" applyFont="1" applyFill="1" applyBorder="1" applyAlignment="1">
      <alignment horizontal="right" vertical="center"/>
    </xf>
    <xf numFmtId="176" fontId="25" fillId="0" borderId="38" xfId="5" applyNumberFormat="1" applyFont="1" applyFill="1" applyBorder="1" applyAlignment="1">
      <alignment horizontal="right" vertical="center"/>
    </xf>
    <xf numFmtId="176" fontId="25" fillId="12" borderId="36" xfId="5" applyNumberFormat="1" applyFont="1" applyFill="1" applyBorder="1" applyAlignment="1">
      <alignment horizontal="right" vertical="center"/>
    </xf>
    <xf numFmtId="176" fontId="25" fillId="12" borderId="38" xfId="5" applyNumberFormat="1" applyFont="1" applyFill="1" applyBorder="1" applyAlignment="1">
      <alignment horizontal="right" vertical="center"/>
    </xf>
    <xf numFmtId="176" fontId="25" fillId="0" borderId="105" xfId="4" applyNumberFormat="1" applyFont="1" applyBorder="1">
      <alignment vertical="center"/>
    </xf>
    <xf numFmtId="0" fontId="25" fillId="0" borderId="104" xfId="4" applyFont="1" applyBorder="1">
      <alignment vertical="center"/>
    </xf>
    <xf numFmtId="0" fontId="25" fillId="0" borderId="55" xfId="4" applyFont="1" applyBorder="1" applyAlignment="1">
      <alignment horizontal="center" vertical="center" shrinkToFit="1"/>
    </xf>
    <xf numFmtId="0" fontId="25" fillId="0" borderId="115" xfId="4" applyFont="1" applyBorder="1" applyAlignment="1">
      <alignment horizontal="center" vertical="center" shrinkToFit="1"/>
    </xf>
    <xf numFmtId="176" fontId="25" fillId="0" borderId="105" xfId="4" applyNumberFormat="1" applyFont="1" applyBorder="1" applyAlignment="1">
      <alignment horizontal="right" vertical="center"/>
    </xf>
    <xf numFmtId="176" fontId="25" fillId="0" borderId="33" xfId="5" applyNumberFormat="1" applyFont="1" applyFill="1" applyBorder="1" applyAlignment="1">
      <alignment horizontal="right" vertical="center"/>
    </xf>
    <xf numFmtId="176" fontId="25" fillId="0" borderId="35" xfId="5" applyNumberFormat="1" applyFont="1" applyFill="1" applyBorder="1" applyAlignment="1">
      <alignment horizontal="right" vertical="center"/>
    </xf>
    <xf numFmtId="176" fontId="25" fillId="12" borderId="33" xfId="5" applyNumberFormat="1" applyFont="1" applyFill="1" applyBorder="1" applyAlignment="1">
      <alignment horizontal="right" vertical="center"/>
    </xf>
    <xf numFmtId="176" fontId="25" fillId="12" borderId="35" xfId="5" applyNumberFormat="1" applyFont="1" applyFill="1" applyBorder="1" applyAlignment="1">
      <alignment horizontal="right" vertical="center"/>
    </xf>
    <xf numFmtId="38" fontId="38" fillId="0" borderId="36" xfId="5" applyFont="1" applyFill="1" applyBorder="1">
      <alignment vertical="center"/>
    </xf>
    <xf numFmtId="38" fontId="38" fillId="0" borderId="33" xfId="5" applyFont="1" applyFill="1" applyBorder="1">
      <alignment vertical="center"/>
    </xf>
    <xf numFmtId="0" fontId="25" fillId="0" borderId="154" xfId="4" applyFont="1" applyBorder="1" applyAlignment="1">
      <alignment horizontal="center" vertical="center" shrinkToFit="1"/>
    </xf>
    <xf numFmtId="176" fontId="25" fillId="0" borderId="42" xfId="5" applyNumberFormat="1" applyFont="1" applyFill="1" applyBorder="1" applyAlignment="1">
      <alignment horizontal="right" vertical="center"/>
    </xf>
    <xf numFmtId="176" fontId="25" fillId="0" borderId="44" xfId="5" applyNumberFormat="1" applyFont="1" applyFill="1" applyBorder="1" applyAlignment="1">
      <alignment horizontal="right" vertical="center"/>
    </xf>
    <xf numFmtId="38" fontId="38" fillId="0" borderId="42" xfId="5" applyFont="1" applyFill="1" applyBorder="1">
      <alignment vertical="center"/>
    </xf>
    <xf numFmtId="176" fontId="25" fillId="12" borderId="42" xfId="5" applyNumberFormat="1" applyFont="1" applyFill="1" applyBorder="1" applyAlignment="1">
      <alignment horizontal="right" vertical="center"/>
    </xf>
    <xf numFmtId="176" fontId="25" fillId="12" borderId="44" xfId="5" applyNumberFormat="1" applyFont="1" applyFill="1" applyBorder="1" applyAlignment="1">
      <alignment horizontal="right" vertical="center"/>
    </xf>
    <xf numFmtId="176" fontId="25" fillId="0" borderId="153" xfId="4" applyNumberFormat="1" applyFont="1" applyBorder="1">
      <alignment vertical="center"/>
    </xf>
    <xf numFmtId="0" fontId="25" fillId="0" borderId="154" xfId="4" applyFont="1" applyBorder="1">
      <alignment vertical="center"/>
    </xf>
    <xf numFmtId="38" fontId="10" fillId="2" borderId="33" xfId="1" applyFont="1" applyFill="1" applyBorder="1" applyAlignment="1" applyProtection="1">
      <alignment horizontal="center" vertical="center" wrapText="1"/>
      <protection locked="0"/>
    </xf>
    <xf numFmtId="38" fontId="11" fillId="0" borderId="98" xfId="1" applyFont="1" applyBorder="1" applyAlignment="1" applyProtection="1">
      <alignment vertical="center" shrinkToFit="1"/>
      <protection locked="0"/>
    </xf>
    <xf numFmtId="38" fontId="10" fillId="2" borderId="42" xfId="1" applyFont="1" applyFill="1" applyBorder="1" applyAlignment="1" applyProtection="1">
      <alignment horizontal="center" vertical="center" wrapText="1"/>
      <protection locked="0"/>
    </xf>
    <xf numFmtId="38" fontId="11" fillId="0" borderId="132" xfId="1" applyFont="1" applyBorder="1" applyAlignment="1" applyProtection="1">
      <alignment vertical="center" shrinkToFit="1"/>
      <protection locked="0"/>
    </xf>
    <xf numFmtId="38" fontId="10" fillId="2" borderId="57" xfId="1" applyFont="1" applyFill="1" applyBorder="1" applyAlignment="1" applyProtection="1">
      <alignment horizontal="center" vertical="center" wrapText="1"/>
      <protection locked="0"/>
    </xf>
    <xf numFmtId="38" fontId="11" fillId="0" borderId="178" xfId="1" applyFont="1" applyBorder="1" applyAlignment="1" applyProtection="1">
      <alignment vertical="center" shrinkToFit="1"/>
      <protection locked="0"/>
    </xf>
    <xf numFmtId="38" fontId="19" fillId="0" borderId="0" xfId="1" applyFont="1" applyFill="1" applyBorder="1" applyAlignment="1" applyProtection="1">
      <alignment horizontal="center" vertical="center" shrinkToFit="1"/>
    </xf>
    <xf numFmtId="38" fontId="9" fillId="2" borderId="0" xfId="1" applyFont="1" applyFill="1" applyBorder="1" applyAlignment="1" applyProtection="1">
      <alignment vertical="center"/>
      <protection locked="0"/>
    </xf>
    <xf numFmtId="38" fontId="9" fillId="0" borderId="0" xfId="1" applyFont="1" applyBorder="1" applyAlignment="1">
      <alignment vertical="center" shrinkToFit="1"/>
    </xf>
    <xf numFmtId="38" fontId="11" fillId="0" borderId="0" xfId="1" applyFont="1" applyBorder="1" applyAlignment="1" applyProtection="1">
      <alignment vertical="center"/>
      <protection locked="0"/>
    </xf>
    <xf numFmtId="38" fontId="13" fillId="0" borderId="0" xfId="1" applyFont="1" applyFill="1" applyBorder="1" applyAlignment="1" applyProtection="1">
      <alignment vertical="center" wrapText="1"/>
      <protection locked="0"/>
    </xf>
    <xf numFmtId="38" fontId="9" fillId="5" borderId="0" xfId="1" applyFont="1" applyFill="1" applyBorder="1" applyAlignment="1">
      <alignment shrinkToFit="1"/>
    </xf>
    <xf numFmtId="0" fontId="25" fillId="0" borderId="55" xfId="4" applyFont="1" applyBorder="1">
      <alignment vertical="center"/>
    </xf>
    <xf numFmtId="176" fontId="11" fillId="5" borderId="73" xfId="1" applyNumberFormat="1" applyFont="1" applyFill="1" applyBorder="1" applyAlignment="1" applyProtection="1">
      <alignment horizontal="center" vertical="center" shrinkToFit="1"/>
      <protection locked="0"/>
    </xf>
    <xf numFmtId="176" fontId="11" fillId="0" borderId="73" xfId="1" applyNumberFormat="1" applyFont="1" applyFill="1" applyBorder="1" applyAlignment="1" applyProtection="1">
      <alignment horizontal="center" vertical="center" shrinkToFit="1"/>
      <protection locked="0"/>
    </xf>
    <xf numFmtId="0" fontId="38" fillId="0" borderId="0" xfId="4" applyFont="1" applyAlignment="1">
      <alignment vertical="center" shrinkToFit="1"/>
    </xf>
    <xf numFmtId="0" fontId="45" fillId="0" borderId="0" xfId="4" applyFont="1">
      <alignment vertical="center"/>
    </xf>
    <xf numFmtId="0" fontId="38" fillId="0" borderId="20" xfId="4" applyFont="1" applyBorder="1" applyAlignment="1">
      <alignment horizontal="center" vertical="center"/>
    </xf>
    <xf numFmtId="0" fontId="38" fillId="0" borderId="45" xfId="4" applyFont="1" applyBorder="1" applyAlignment="1">
      <alignment horizontal="center" vertical="center"/>
    </xf>
    <xf numFmtId="0" fontId="38" fillId="0" borderId="48" xfId="4" applyFont="1" applyBorder="1" applyAlignment="1">
      <alignment horizontal="center" vertical="center"/>
    </xf>
    <xf numFmtId="0" fontId="38" fillId="0" borderId="13" xfId="4" applyFont="1" applyBorder="1" applyAlignment="1">
      <alignment horizontal="center" vertical="center"/>
    </xf>
    <xf numFmtId="0" fontId="38" fillId="0" borderId="152" xfId="4" applyFont="1" applyBorder="1" applyAlignment="1">
      <alignment horizontal="center" vertical="center" shrinkToFit="1"/>
    </xf>
    <xf numFmtId="0" fontId="38" fillId="0" borderId="104" xfId="4" applyFont="1" applyBorder="1" applyAlignment="1">
      <alignment horizontal="center" vertical="center" shrinkToFit="1"/>
    </xf>
    <xf numFmtId="0" fontId="38" fillId="0" borderId="55" xfId="4" applyFont="1" applyBorder="1" applyAlignment="1">
      <alignment horizontal="center" vertical="center" shrinkToFit="1"/>
    </xf>
    <xf numFmtId="0" fontId="38" fillId="0" borderId="115" xfId="4" applyFont="1" applyBorder="1" applyAlignment="1">
      <alignment horizontal="center" vertical="center" shrinkToFit="1"/>
    </xf>
    <xf numFmtId="0" fontId="38" fillId="0" borderId="154" xfId="4" applyFont="1" applyBorder="1" applyAlignment="1">
      <alignment horizontal="center" vertical="center" shrinkToFit="1"/>
    </xf>
    <xf numFmtId="0" fontId="38" fillId="0" borderId="0" xfId="4" applyFont="1">
      <alignment vertical="center"/>
    </xf>
    <xf numFmtId="0" fontId="25" fillId="12" borderId="104" xfId="4" applyFont="1" applyFill="1" applyBorder="1" applyAlignment="1">
      <alignment horizontal="center" vertical="center" shrinkToFit="1"/>
    </xf>
    <xf numFmtId="0" fontId="46" fillId="0" borderId="0" xfId="4" applyFont="1">
      <alignment vertical="center"/>
    </xf>
    <xf numFmtId="0" fontId="9" fillId="0" borderId="68" xfId="0" applyFont="1" applyBorder="1">
      <alignment vertical="center"/>
    </xf>
    <xf numFmtId="0" fontId="9" fillId="0" borderId="70" xfId="0" applyFont="1" applyBorder="1">
      <alignment vertical="center"/>
    </xf>
    <xf numFmtId="0" fontId="9" fillId="0" borderId="72" xfId="0" applyFont="1" applyBorder="1">
      <alignment vertical="center"/>
    </xf>
    <xf numFmtId="0" fontId="9" fillId="0" borderId="48" xfId="2" applyFont="1" applyBorder="1" applyAlignment="1">
      <alignment vertical="center" shrinkToFit="1"/>
    </xf>
    <xf numFmtId="38" fontId="23" fillId="0" borderId="0" xfId="1" applyFont="1" applyFill="1" applyBorder="1" applyAlignment="1">
      <alignment vertical="center" shrinkToFit="1"/>
    </xf>
    <xf numFmtId="38" fontId="13" fillId="2" borderId="125" xfId="1" applyFont="1" applyFill="1" applyBorder="1">
      <alignment vertical="center"/>
    </xf>
    <xf numFmtId="38" fontId="13" fillId="2" borderId="94" xfId="1" applyFont="1" applyFill="1" applyBorder="1">
      <alignment vertical="center"/>
    </xf>
    <xf numFmtId="38" fontId="5" fillId="5" borderId="0" xfId="1" applyFont="1" applyFill="1" applyBorder="1" applyAlignment="1" applyProtection="1">
      <alignment horizontal="left" vertical="center" shrinkToFit="1"/>
    </xf>
    <xf numFmtId="38" fontId="5" fillId="5" borderId="25" xfId="1" applyFont="1" applyFill="1" applyBorder="1" applyAlignment="1" applyProtection="1">
      <alignment horizontal="left" vertical="center" shrinkToFit="1"/>
    </xf>
    <xf numFmtId="38" fontId="5" fillId="5" borderId="95" xfId="1" applyFont="1" applyFill="1" applyBorder="1" applyAlignment="1" applyProtection="1">
      <alignment horizontal="left" vertical="center" shrinkToFit="1"/>
    </xf>
    <xf numFmtId="38" fontId="5" fillId="5" borderId="182" xfId="1" applyFont="1" applyFill="1" applyBorder="1" applyAlignment="1" applyProtection="1">
      <alignment horizontal="left" vertical="center" shrinkToFit="1"/>
    </xf>
    <xf numFmtId="38" fontId="9" fillId="0" borderId="0" xfId="1" applyFont="1" applyAlignment="1">
      <alignment horizontal="left" vertical="center" indent="1" shrinkToFit="1"/>
    </xf>
    <xf numFmtId="38" fontId="5" fillId="0" borderId="0" xfId="1" applyFont="1" applyFill="1" applyBorder="1" applyAlignment="1" applyProtection="1">
      <alignment vertical="center" wrapText="1"/>
    </xf>
    <xf numFmtId="38" fontId="5" fillId="0" borderId="0" xfId="1" applyFont="1" applyFill="1" applyBorder="1" applyAlignment="1" applyProtection="1">
      <alignment vertical="center"/>
    </xf>
    <xf numFmtId="38" fontId="5" fillId="0" borderId="0" xfId="1" applyFont="1" applyFill="1" applyBorder="1" applyAlignment="1" applyProtection="1">
      <alignment vertical="center" shrinkToFit="1"/>
    </xf>
    <xf numFmtId="38" fontId="7" fillId="0" borderId="0" xfId="1" applyFont="1" applyFill="1" applyBorder="1" applyAlignment="1" applyProtection="1">
      <alignment vertical="center" shrinkToFit="1"/>
      <protection locked="0"/>
    </xf>
    <xf numFmtId="38" fontId="5" fillId="0" borderId="0" xfId="1" applyFont="1" applyFill="1" applyBorder="1" applyAlignment="1" applyProtection="1">
      <alignment horizontal="right" vertical="center" shrinkToFit="1"/>
    </xf>
    <xf numFmtId="38" fontId="8" fillId="0" borderId="0" xfId="1" applyFont="1" applyFill="1" applyBorder="1" applyAlignment="1" applyProtection="1">
      <alignment vertical="center" shrinkToFit="1"/>
      <protection locked="0"/>
    </xf>
    <xf numFmtId="38" fontId="5" fillId="0" borderId="0" xfId="1" applyFont="1" applyFill="1" applyBorder="1" applyAlignment="1" applyProtection="1">
      <alignment horizontal="left" vertical="center" shrinkToFit="1"/>
    </xf>
    <xf numFmtId="176" fontId="11" fillId="5" borderId="73" xfId="1" applyNumberFormat="1" applyFont="1" applyFill="1" applyBorder="1" applyAlignment="1" applyProtection="1">
      <alignment vertical="center" shrinkToFit="1"/>
      <protection locked="0"/>
    </xf>
    <xf numFmtId="38" fontId="9" fillId="2" borderId="189" xfId="1" applyFont="1" applyFill="1" applyBorder="1" applyAlignment="1" applyProtection="1">
      <alignment horizontal="center" vertical="center"/>
    </xf>
    <xf numFmtId="38" fontId="9" fillId="2" borderId="62" xfId="1" applyFont="1" applyFill="1" applyBorder="1" applyAlignment="1" applyProtection="1">
      <alignment horizontal="center" vertical="center"/>
    </xf>
    <xf numFmtId="38" fontId="9" fillId="2" borderId="3" xfId="1" applyFont="1" applyFill="1" applyBorder="1" applyAlignment="1">
      <alignment horizontal="center" vertical="center"/>
    </xf>
    <xf numFmtId="38" fontId="9" fillId="2" borderId="6" xfId="1" applyFont="1" applyFill="1" applyBorder="1" applyAlignment="1">
      <alignment horizontal="center" vertical="center"/>
    </xf>
    <xf numFmtId="38" fontId="9" fillId="2" borderId="14" xfId="1" applyFont="1" applyFill="1" applyBorder="1" applyAlignment="1">
      <alignment horizontal="center" vertical="center"/>
    </xf>
    <xf numFmtId="38" fontId="9" fillId="2" borderId="16" xfId="1" applyFont="1" applyFill="1" applyBorder="1" applyAlignment="1">
      <alignment horizontal="center" vertical="center"/>
    </xf>
    <xf numFmtId="38" fontId="11" fillId="8" borderId="166" xfId="6" applyFont="1" applyFill="1" applyBorder="1" applyAlignment="1" applyProtection="1">
      <alignment vertical="center" shrinkToFit="1"/>
    </xf>
    <xf numFmtId="38" fontId="11" fillId="8" borderId="163" xfId="6" applyFont="1" applyFill="1" applyBorder="1" applyAlignment="1" applyProtection="1">
      <alignment vertical="center" shrinkToFit="1"/>
    </xf>
    <xf numFmtId="38" fontId="11" fillId="8" borderId="172" xfId="6" applyFont="1" applyFill="1" applyBorder="1" applyAlignment="1" applyProtection="1">
      <alignment vertical="center" shrinkToFit="1"/>
    </xf>
    <xf numFmtId="38" fontId="9" fillId="0" borderId="68" xfId="1" applyFont="1" applyFill="1" applyBorder="1" applyAlignment="1" applyProtection="1">
      <alignment horizontal="center" vertical="center" shrinkToFit="1"/>
      <protection locked="0"/>
    </xf>
    <xf numFmtId="38" fontId="9" fillId="0" borderId="74" xfId="1" applyFont="1" applyFill="1" applyBorder="1" applyAlignment="1" applyProtection="1">
      <alignment horizontal="center" vertical="center" shrinkToFit="1"/>
      <protection locked="0"/>
    </xf>
    <xf numFmtId="38" fontId="9" fillId="0" borderId="70" xfId="1" applyFont="1" applyFill="1" applyBorder="1" applyAlignment="1" applyProtection="1">
      <alignment horizontal="center" vertical="center" shrinkToFit="1"/>
      <protection locked="0"/>
    </xf>
    <xf numFmtId="38" fontId="9" fillId="0" borderId="37" xfId="1" applyFont="1" applyFill="1" applyBorder="1" applyAlignment="1" applyProtection="1">
      <alignment horizontal="center" vertical="center" shrinkToFit="1"/>
      <protection locked="0"/>
    </xf>
    <xf numFmtId="38" fontId="7" fillId="12" borderId="3" xfId="1" applyFont="1" applyFill="1" applyBorder="1" applyAlignment="1" applyProtection="1">
      <alignment horizontal="center" vertical="center" shrinkToFit="1"/>
      <protection locked="0"/>
    </xf>
    <xf numFmtId="38" fontId="7" fillId="12" borderId="5" xfId="1" applyFont="1" applyFill="1" applyBorder="1" applyAlignment="1" applyProtection="1">
      <alignment horizontal="center" vertical="center" shrinkToFit="1"/>
      <protection locked="0"/>
    </xf>
    <xf numFmtId="38" fontId="7" fillId="12" borderId="4" xfId="1" applyFont="1" applyFill="1" applyBorder="1" applyAlignment="1" applyProtection="1">
      <alignment horizontal="center" vertical="center" shrinkToFit="1"/>
      <protection locked="0"/>
    </xf>
    <xf numFmtId="38" fontId="7" fillId="12" borderId="14" xfId="1" applyFont="1" applyFill="1" applyBorder="1" applyAlignment="1" applyProtection="1">
      <alignment horizontal="center" vertical="center" shrinkToFit="1"/>
      <protection locked="0"/>
    </xf>
    <xf numFmtId="38" fontId="7" fillId="12" borderId="1" xfId="1" applyFont="1" applyFill="1" applyBorder="1" applyAlignment="1" applyProtection="1">
      <alignment horizontal="center" vertical="center" shrinkToFit="1"/>
      <protection locked="0"/>
    </xf>
    <xf numFmtId="38" fontId="7" fillId="12" borderId="15" xfId="1" applyFont="1" applyFill="1" applyBorder="1" applyAlignment="1" applyProtection="1">
      <alignment horizontal="center" vertical="center" shrinkToFit="1"/>
      <protection locked="0"/>
    </xf>
    <xf numFmtId="38" fontId="11" fillId="5" borderId="1" xfId="1" applyFont="1" applyFill="1" applyBorder="1" applyAlignment="1">
      <alignment horizontal="center" shrinkToFit="1"/>
    </xf>
    <xf numFmtId="38" fontId="11" fillId="0" borderId="118" xfId="1" applyFont="1" applyFill="1" applyBorder="1" applyAlignment="1" applyProtection="1">
      <alignment vertical="center" shrinkToFit="1"/>
    </xf>
    <xf numFmtId="38" fontId="11" fillId="0" borderId="34" xfId="1" applyFont="1" applyFill="1" applyBorder="1" applyAlignment="1" applyProtection="1">
      <alignment vertical="center" shrinkToFit="1"/>
    </xf>
    <xf numFmtId="38" fontId="11" fillId="0" borderId="98" xfId="1" applyFont="1" applyFill="1" applyBorder="1" applyAlignment="1" applyProtection="1">
      <alignment vertical="center" shrinkToFit="1"/>
    </xf>
    <xf numFmtId="38" fontId="41" fillId="5" borderId="23" xfId="1" applyFont="1" applyFill="1" applyBorder="1" applyAlignment="1" applyProtection="1">
      <alignment vertical="center" shrinkToFit="1"/>
    </xf>
    <xf numFmtId="38" fontId="41" fillId="5" borderId="24" xfId="1" applyFont="1" applyFill="1" applyBorder="1" applyAlignment="1" applyProtection="1">
      <alignment vertical="center" shrinkToFit="1"/>
    </xf>
    <xf numFmtId="38" fontId="41" fillId="5" borderId="30" xfId="1" applyFont="1" applyFill="1" applyBorder="1" applyAlignment="1" applyProtection="1">
      <alignment vertical="center" shrinkToFit="1"/>
    </xf>
    <xf numFmtId="38" fontId="41" fillId="5" borderId="31" xfId="1" applyFont="1" applyFill="1" applyBorder="1" applyAlignment="1" applyProtection="1">
      <alignment vertical="center" shrinkToFit="1"/>
    </xf>
    <xf numFmtId="38" fontId="11" fillId="0" borderId="33" xfId="1" applyFont="1" applyFill="1" applyBorder="1" applyAlignment="1" applyProtection="1">
      <alignment vertical="center" shrinkToFit="1"/>
    </xf>
    <xf numFmtId="0" fontId="11" fillId="0" borderId="131" xfId="1" applyNumberFormat="1" applyFont="1" applyFill="1" applyBorder="1" applyAlignment="1" applyProtection="1">
      <alignment horizontal="center" vertical="center" shrinkToFit="1"/>
    </xf>
    <xf numFmtId="0" fontId="11" fillId="0" borderId="126" xfId="1" applyNumberFormat="1" applyFont="1" applyFill="1" applyBorder="1" applyAlignment="1" applyProtection="1">
      <alignment horizontal="center" vertical="center" shrinkToFit="1"/>
    </xf>
    <xf numFmtId="0" fontId="11" fillId="0" borderId="127" xfId="1" applyNumberFormat="1" applyFont="1" applyFill="1" applyBorder="1" applyAlignment="1" applyProtection="1">
      <alignment horizontal="center" vertical="center" shrinkToFit="1"/>
    </xf>
    <xf numFmtId="38" fontId="44" fillId="11" borderId="128" xfId="1" applyFont="1" applyFill="1" applyBorder="1" applyAlignment="1" applyProtection="1">
      <alignment horizontal="center" vertical="center" shrinkToFit="1"/>
    </xf>
    <xf numFmtId="38" fontId="44" fillId="11" borderId="126" xfId="1" applyFont="1" applyFill="1" applyBorder="1" applyAlignment="1" applyProtection="1">
      <alignment horizontal="center" vertical="center" shrinkToFit="1"/>
    </xf>
    <xf numFmtId="38" fontId="44" fillId="11" borderId="127" xfId="1" applyFont="1" applyFill="1" applyBorder="1" applyAlignment="1" applyProtection="1">
      <alignment horizontal="center" vertical="center" shrinkToFit="1"/>
    </xf>
    <xf numFmtId="0" fontId="9" fillId="8" borderId="68" xfId="1" applyNumberFormat="1" applyFont="1" applyFill="1" applyBorder="1" applyAlignment="1" applyProtection="1">
      <alignment horizontal="center" vertical="center" wrapText="1"/>
    </xf>
    <xf numFmtId="0" fontId="9" fillId="8" borderId="78" xfId="1" applyNumberFormat="1" applyFont="1" applyFill="1" applyBorder="1" applyAlignment="1" applyProtection="1">
      <alignment horizontal="center" vertical="center" wrapText="1"/>
    </xf>
    <xf numFmtId="38" fontId="11" fillId="0" borderId="36" xfId="1" applyFont="1" applyFill="1" applyBorder="1" applyAlignment="1" applyProtection="1">
      <alignment vertical="center" shrinkToFit="1"/>
    </xf>
    <xf numFmtId="38" fontId="11" fillId="0" borderId="37" xfId="1" applyFont="1" applyFill="1" applyBorder="1" applyAlignment="1" applyProtection="1">
      <alignment vertical="center" shrinkToFit="1"/>
    </xf>
    <xf numFmtId="38" fontId="11" fillId="0" borderId="69" xfId="1" applyFont="1" applyFill="1" applyBorder="1" applyAlignment="1" applyProtection="1">
      <alignment vertical="center" shrinkToFit="1"/>
    </xf>
    <xf numFmtId="0" fontId="9" fillId="8" borderId="70" xfId="1" applyNumberFormat="1" applyFont="1" applyFill="1" applyBorder="1" applyAlignment="1" applyProtection="1">
      <alignment horizontal="center" vertical="center" wrapText="1"/>
    </xf>
    <xf numFmtId="0" fontId="9" fillId="8" borderId="63" xfId="1" applyNumberFormat="1" applyFont="1" applyFill="1" applyBorder="1" applyAlignment="1" applyProtection="1">
      <alignment horizontal="center" vertical="center" wrapText="1"/>
    </xf>
    <xf numFmtId="0" fontId="9" fillId="8" borderId="120" xfId="1" applyNumberFormat="1" applyFont="1" applyFill="1" applyBorder="1" applyAlignment="1" applyProtection="1">
      <alignment horizontal="center" vertical="center" wrapText="1"/>
    </xf>
    <xf numFmtId="0" fontId="9" fillId="8" borderId="92" xfId="1" applyNumberFormat="1" applyFont="1" applyFill="1" applyBorder="1" applyAlignment="1" applyProtection="1">
      <alignment horizontal="center" vertical="center" wrapText="1"/>
    </xf>
    <xf numFmtId="38" fontId="11" fillId="0" borderId="161" xfId="1" applyFont="1" applyFill="1" applyBorder="1" applyAlignment="1" applyProtection="1">
      <alignment vertical="center" shrinkToFit="1"/>
    </xf>
    <xf numFmtId="38" fontId="11" fillId="0" borderId="41" xfId="1" applyFont="1" applyFill="1" applyBorder="1" applyAlignment="1" applyProtection="1">
      <alignment vertical="center" shrinkToFit="1"/>
    </xf>
    <xf numFmtId="38" fontId="11" fillId="0" borderId="88" xfId="1" applyFont="1" applyFill="1" applyBorder="1" applyAlignment="1" applyProtection="1">
      <alignment vertical="center" shrinkToFit="1"/>
    </xf>
    <xf numFmtId="0" fontId="11" fillId="0" borderId="171" xfId="1" applyNumberFormat="1" applyFont="1" applyFill="1" applyBorder="1" applyAlignment="1" applyProtection="1">
      <alignment horizontal="center" vertical="center" shrinkToFit="1"/>
    </xf>
    <xf numFmtId="38" fontId="11" fillId="0" borderId="33" xfId="6" applyFont="1" applyFill="1" applyBorder="1" applyAlignment="1" applyProtection="1">
      <alignment vertical="center" shrinkToFit="1"/>
    </xf>
    <xf numFmtId="38" fontId="11" fillId="0" borderId="34" xfId="6" applyFont="1" applyFill="1" applyBorder="1" applyAlignment="1" applyProtection="1">
      <alignment vertical="center" shrinkToFit="1"/>
    </xf>
    <xf numFmtId="38" fontId="11" fillId="0" borderId="35" xfId="6" applyFont="1" applyFill="1" applyBorder="1" applyAlignment="1" applyProtection="1">
      <alignment vertical="center" shrinkToFit="1"/>
    </xf>
    <xf numFmtId="38" fontId="11" fillId="0" borderId="36" xfId="6" applyFont="1" applyFill="1" applyBorder="1" applyAlignment="1" applyProtection="1">
      <alignment vertical="center" shrinkToFit="1"/>
    </xf>
    <xf numFmtId="38" fontId="11" fillId="0" borderId="37" xfId="6" applyFont="1" applyFill="1" applyBorder="1" applyAlignment="1" applyProtection="1">
      <alignment vertical="center" shrinkToFit="1"/>
    </xf>
    <xf numFmtId="38" fontId="11" fillId="0" borderId="38" xfId="6" applyFont="1" applyFill="1" applyBorder="1" applyAlignment="1" applyProtection="1">
      <alignment vertical="center" shrinkToFit="1"/>
    </xf>
    <xf numFmtId="38" fontId="11" fillId="0" borderId="40" xfId="6" applyFont="1" applyFill="1" applyBorder="1" applyAlignment="1" applyProtection="1">
      <alignment vertical="center" shrinkToFit="1"/>
    </xf>
    <xf numFmtId="38" fontId="11" fillId="0" borderId="41" xfId="6" applyFont="1" applyFill="1" applyBorder="1" applyAlignment="1" applyProtection="1">
      <alignment vertical="center" shrinkToFit="1"/>
    </xf>
    <xf numFmtId="38" fontId="11" fillId="0" borderId="53" xfId="6" applyFont="1" applyFill="1" applyBorder="1" applyAlignment="1" applyProtection="1">
      <alignment vertical="center" shrinkToFit="1"/>
    </xf>
    <xf numFmtId="0" fontId="9" fillId="8" borderId="174" xfId="1" applyNumberFormat="1" applyFont="1" applyFill="1" applyBorder="1" applyAlignment="1" applyProtection="1">
      <alignment horizontal="center" vertical="center" wrapText="1"/>
    </xf>
    <xf numFmtId="0" fontId="9" fillId="8" borderId="65" xfId="1" applyNumberFormat="1" applyFont="1" applyFill="1" applyBorder="1" applyAlignment="1" applyProtection="1">
      <alignment horizontal="center" vertical="center" wrapText="1"/>
    </xf>
    <xf numFmtId="38" fontId="9" fillId="6" borderId="95" xfId="1" applyFont="1" applyFill="1" applyBorder="1" applyAlignment="1">
      <alignment horizontal="center" vertical="center" textRotation="255"/>
    </xf>
    <xf numFmtId="38" fontId="9" fillId="6" borderId="0" xfId="1" applyFont="1" applyFill="1" applyBorder="1" applyAlignment="1">
      <alignment horizontal="center" vertical="center" textRotation="255"/>
    </xf>
    <xf numFmtId="38" fontId="9" fillId="6" borderId="10" xfId="1" applyFont="1" applyFill="1" applyBorder="1" applyAlignment="1">
      <alignment horizontal="center" vertical="center" textRotation="255"/>
    </xf>
    <xf numFmtId="38" fontId="9" fillId="2" borderId="58" xfId="1" applyFont="1" applyFill="1" applyBorder="1" applyAlignment="1" applyProtection="1">
      <alignment horizontal="right" vertical="center" shrinkToFit="1"/>
    </xf>
    <xf numFmtId="38" fontId="9" fillId="2" borderId="59" xfId="1" applyFont="1" applyFill="1" applyBorder="1" applyAlignment="1" applyProtection="1">
      <alignment horizontal="right" vertical="center" shrinkToFit="1"/>
    </xf>
    <xf numFmtId="38" fontId="9" fillId="2" borderId="37" xfId="1" applyFont="1" applyFill="1" applyBorder="1" applyAlignment="1" applyProtection="1">
      <alignment horizontal="right" vertical="center" shrinkToFit="1"/>
    </xf>
    <xf numFmtId="38" fontId="9" fillId="2" borderId="38" xfId="1" applyFont="1" applyFill="1" applyBorder="1" applyAlignment="1" applyProtection="1">
      <alignment horizontal="right" vertical="center" shrinkToFit="1"/>
    </xf>
    <xf numFmtId="38" fontId="9" fillId="2" borderId="36" xfId="1" applyFont="1" applyFill="1" applyBorder="1" applyAlignment="1" applyProtection="1">
      <alignment horizontal="center" vertical="center" shrinkToFit="1"/>
    </xf>
    <xf numFmtId="38" fontId="9" fillId="2" borderId="2" xfId="1" applyFont="1" applyFill="1" applyBorder="1" applyAlignment="1" applyProtection="1">
      <alignment horizontal="center" vertical="center" shrinkToFit="1"/>
    </xf>
    <xf numFmtId="38" fontId="9" fillId="2" borderId="0" xfId="1" applyFont="1" applyFill="1" applyBorder="1" applyAlignment="1" applyProtection="1">
      <alignment horizontal="center" vertical="center" shrinkToFit="1"/>
    </xf>
    <xf numFmtId="38" fontId="9" fillId="2" borderId="19" xfId="1" applyFont="1" applyFill="1" applyBorder="1" applyAlignment="1" applyProtection="1">
      <alignment horizontal="center" vertical="center" shrinkToFit="1"/>
    </xf>
    <xf numFmtId="38" fontId="9" fillId="2" borderId="14" xfId="1" applyFont="1" applyFill="1" applyBorder="1" applyAlignment="1" applyProtection="1">
      <alignment horizontal="center" vertical="center" shrinkToFit="1"/>
    </xf>
    <xf numFmtId="38" fontId="9" fillId="2" borderId="1" xfId="1" applyFont="1" applyFill="1" applyBorder="1" applyAlignment="1" applyProtection="1">
      <alignment horizontal="center" vertical="center" shrinkToFit="1"/>
    </xf>
    <xf numFmtId="38" fontId="9" fillId="2" borderId="16" xfId="1" applyFont="1" applyFill="1" applyBorder="1" applyAlignment="1" applyProtection="1">
      <alignment horizontal="center" vertical="center" shrinkToFit="1"/>
    </xf>
    <xf numFmtId="0" fontId="0" fillId="0" borderId="7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38" fontId="9" fillId="0" borderId="74" xfId="6" applyFont="1" applyBorder="1" applyAlignment="1">
      <alignment vertical="center"/>
    </xf>
    <xf numFmtId="38" fontId="11" fillId="0" borderId="138" xfId="1" applyFont="1" applyBorder="1" applyAlignment="1" applyProtection="1">
      <alignment horizontal="left" vertical="center" indent="1"/>
      <protection locked="0"/>
    </xf>
    <xf numFmtId="38" fontId="11" fillId="0" borderId="64" xfId="1" applyFont="1" applyBorder="1" applyAlignment="1" applyProtection="1">
      <alignment horizontal="left" vertical="center" indent="1"/>
      <protection locked="0"/>
    </xf>
    <xf numFmtId="38" fontId="11" fillId="0" borderId="139" xfId="1" applyFont="1" applyBorder="1" applyAlignment="1" applyProtection="1">
      <alignment horizontal="left" vertical="center" indent="1"/>
      <protection locked="0"/>
    </xf>
    <xf numFmtId="38" fontId="9" fillId="5" borderId="58" xfId="1" applyFont="1" applyFill="1" applyBorder="1" applyAlignment="1" applyProtection="1">
      <alignment horizontal="center" vertical="center" shrinkToFit="1"/>
    </xf>
    <xf numFmtId="38" fontId="9" fillId="5" borderId="61" xfId="1" applyFont="1" applyFill="1" applyBorder="1" applyAlignment="1" applyProtection="1">
      <alignment horizontal="center" vertical="center" shrinkToFit="1"/>
    </xf>
    <xf numFmtId="38" fontId="9" fillId="2" borderId="18" xfId="1" applyFont="1" applyFill="1" applyBorder="1" applyAlignment="1" applyProtection="1">
      <alignment vertical="center" shrinkToFit="1"/>
    </xf>
    <xf numFmtId="38" fontId="9" fillId="2" borderId="19" xfId="1" applyFont="1" applyFill="1" applyBorder="1" applyAlignment="1" applyProtection="1">
      <alignment vertical="center" shrinkToFit="1"/>
    </xf>
    <xf numFmtId="38" fontId="9" fillId="2" borderId="17" xfId="1" applyFont="1" applyFill="1" applyBorder="1" applyAlignment="1" applyProtection="1">
      <alignment vertical="center" shrinkToFit="1"/>
    </xf>
    <xf numFmtId="38" fontId="9" fillId="2" borderId="16" xfId="1" applyFont="1" applyFill="1" applyBorder="1" applyAlignment="1" applyProtection="1">
      <alignment vertical="center" shrinkToFit="1"/>
    </xf>
    <xf numFmtId="38" fontId="9" fillId="2" borderId="2" xfId="1" applyFont="1" applyFill="1" applyBorder="1" applyAlignment="1" applyProtection="1">
      <alignment vertical="center" shrinkToFit="1"/>
    </xf>
    <xf numFmtId="38" fontId="9" fillId="2" borderId="0" xfId="1" applyFont="1" applyFill="1" applyBorder="1" applyAlignment="1" applyProtection="1">
      <alignment vertical="center" shrinkToFit="1"/>
    </xf>
    <xf numFmtId="38" fontId="9" fillId="2" borderId="25" xfId="1" applyFont="1" applyFill="1" applyBorder="1" applyAlignment="1" applyProtection="1">
      <alignment vertical="center" shrinkToFit="1"/>
    </xf>
    <xf numFmtId="38" fontId="9" fillId="2" borderId="14" xfId="1" applyFont="1" applyFill="1" applyBorder="1" applyAlignment="1" applyProtection="1">
      <alignment vertical="center" shrinkToFit="1"/>
    </xf>
    <xf numFmtId="38" fontId="9" fillId="2" borderId="1" xfId="1" applyFont="1" applyFill="1" applyBorder="1" applyAlignment="1" applyProtection="1">
      <alignment vertical="center" shrinkToFit="1"/>
    </xf>
    <xf numFmtId="38" fontId="9" fillId="2" borderId="15" xfId="1" applyFont="1" applyFill="1" applyBorder="1" applyAlignment="1" applyProtection="1">
      <alignment vertical="center" shrinkToFit="1"/>
    </xf>
    <xf numFmtId="38" fontId="9" fillId="0" borderId="80" xfId="1" applyFont="1" applyBorder="1" applyAlignment="1" applyProtection="1">
      <alignment horizontal="center" vertical="center"/>
      <protection locked="0"/>
    </xf>
    <xf numFmtId="38" fontId="9" fillId="0" borderId="137" xfId="1" applyFont="1" applyBorder="1" applyAlignment="1" applyProtection="1">
      <alignment horizontal="center" vertical="center"/>
      <protection locked="0"/>
    </xf>
    <xf numFmtId="38" fontId="11" fillId="0" borderId="140" xfId="1" applyFont="1" applyBorder="1" applyAlignment="1" applyProtection="1">
      <alignment horizontal="left" vertical="center" indent="1"/>
      <protection locked="0"/>
    </xf>
    <xf numFmtId="38" fontId="11" fillId="0" borderId="91" xfId="1" applyFont="1" applyBorder="1" applyAlignment="1" applyProtection="1">
      <alignment horizontal="left" vertical="center" indent="1"/>
      <protection locked="0"/>
    </xf>
    <xf numFmtId="38" fontId="11" fillId="0" borderId="141" xfId="1" applyFont="1" applyBorder="1" applyAlignment="1" applyProtection="1">
      <alignment horizontal="left" vertical="center" indent="1"/>
      <protection locked="0"/>
    </xf>
    <xf numFmtId="38" fontId="9" fillId="0" borderId="0" xfId="1" applyFont="1" applyFill="1" applyBorder="1" applyAlignment="1" applyProtection="1">
      <alignment horizontal="center" vertical="center" shrinkToFit="1"/>
    </xf>
    <xf numFmtId="38" fontId="9" fillId="5" borderId="57" xfId="1" applyFont="1" applyFill="1" applyBorder="1" applyAlignment="1" applyProtection="1">
      <alignment horizontal="center" vertical="center" shrinkToFit="1"/>
    </xf>
    <xf numFmtId="38" fontId="9" fillId="5" borderId="60" xfId="1" applyFont="1" applyFill="1" applyBorder="1" applyAlignment="1" applyProtection="1">
      <alignment horizontal="center" vertical="center" shrinkToFit="1"/>
    </xf>
    <xf numFmtId="38" fontId="20" fillId="5" borderId="58" xfId="1" applyFont="1" applyFill="1" applyBorder="1" applyAlignment="1" applyProtection="1">
      <alignment horizontal="center" vertical="center" wrapText="1" shrinkToFit="1"/>
    </xf>
    <xf numFmtId="38" fontId="20" fillId="5" borderId="61" xfId="1" applyFont="1" applyFill="1" applyBorder="1" applyAlignment="1" applyProtection="1">
      <alignment horizontal="center" vertical="center" shrinkToFit="1"/>
    </xf>
    <xf numFmtId="0" fontId="9" fillId="8" borderId="72" xfId="1" applyNumberFormat="1" applyFont="1" applyFill="1" applyBorder="1" applyAlignment="1" applyProtection="1">
      <alignment horizontal="center" vertical="center" wrapText="1"/>
    </xf>
    <xf numFmtId="0" fontId="9" fillId="8" borderId="111" xfId="1" applyNumberFormat="1" applyFont="1" applyFill="1" applyBorder="1" applyAlignment="1" applyProtection="1">
      <alignment horizontal="center" vertical="center" wrapText="1"/>
    </xf>
    <xf numFmtId="38" fontId="9" fillId="6" borderId="1" xfId="1" applyFont="1" applyFill="1" applyBorder="1" applyAlignment="1">
      <alignment horizontal="center" vertical="center" textRotation="255"/>
    </xf>
    <xf numFmtId="38" fontId="9" fillId="2" borderId="37" xfId="1" applyFont="1" applyFill="1" applyBorder="1" applyAlignment="1" applyProtection="1">
      <alignment horizontal="right" vertical="center"/>
    </xf>
    <xf numFmtId="38" fontId="9" fillId="2" borderId="38" xfId="1" applyFont="1" applyFill="1" applyBorder="1" applyAlignment="1" applyProtection="1">
      <alignment horizontal="right" vertical="center"/>
    </xf>
    <xf numFmtId="38" fontId="9" fillId="2" borderId="75" xfId="1" applyFont="1" applyFill="1" applyBorder="1" applyAlignment="1" applyProtection="1">
      <alignment horizontal="right" vertical="center"/>
    </xf>
    <xf numFmtId="38" fontId="9" fillId="2" borderId="110" xfId="1" applyFont="1" applyFill="1" applyBorder="1" applyAlignment="1" applyProtection="1">
      <alignment horizontal="right" vertical="center"/>
    </xf>
    <xf numFmtId="38" fontId="9" fillId="5" borderId="59" xfId="1" applyFont="1" applyFill="1" applyBorder="1" applyAlignment="1" applyProtection="1">
      <alignment horizontal="center" vertical="center" shrinkToFit="1"/>
    </xf>
    <xf numFmtId="38" fontId="9" fillId="5" borderId="62" xfId="1" applyFont="1" applyFill="1" applyBorder="1" applyAlignment="1" applyProtection="1">
      <alignment horizontal="center" vertical="center" shrinkToFit="1"/>
    </xf>
    <xf numFmtId="38" fontId="9" fillId="0" borderId="37" xfId="6" applyFont="1" applyBorder="1" applyAlignment="1">
      <alignment vertical="center"/>
    </xf>
    <xf numFmtId="38" fontId="9" fillId="0" borderId="145" xfId="1" applyFont="1" applyBorder="1" applyAlignment="1">
      <alignment horizontal="center" vertical="center" shrinkToFit="1"/>
    </xf>
    <xf numFmtId="38" fontId="9" fillId="0" borderId="146" xfId="1" applyFont="1" applyBorder="1" applyAlignment="1">
      <alignment horizontal="center" vertical="center" shrinkToFit="1"/>
    </xf>
    <xf numFmtId="38" fontId="9" fillId="0" borderId="145" xfId="1" applyFont="1" applyBorder="1" applyAlignment="1">
      <alignment horizontal="center" vertical="center"/>
    </xf>
    <xf numFmtId="38" fontId="9" fillId="0" borderId="46" xfId="1" applyFont="1" applyFill="1" applyBorder="1" applyAlignment="1" applyProtection="1">
      <alignment horizontal="center" vertical="center" shrinkToFit="1"/>
    </xf>
    <xf numFmtId="38" fontId="9" fillId="0" borderId="27" xfId="1" applyFont="1" applyFill="1" applyBorder="1" applyAlignment="1" applyProtection="1">
      <alignment horizontal="center" vertical="center" shrinkToFit="1"/>
    </xf>
    <xf numFmtId="38" fontId="9" fillId="2" borderId="34" xfId="1" applyFont="1" applyFill="1" applyBorder="1" applyAlignment="1" applyProtection="1">
      <alignment horizontal="right" vertical="center" shrinkToFit="1"/>
    </xf>
    <xf numFmtId="38" fontId="9" fillId="2" borderId="35" xfId="1" applyFont="1" applyFill="1" applyBorder="1" applyAlignment="1" applyProtection="1">
      <alignment horizontal="right" vertical="center" shrinkToFit="1"/>
    </xf>
    <xf numFmtId="38" fontId="9" fillId="0" borderId="45" xfId="1" applyFont="1" applyFill="1" applyBorder="1" applyAlignment="1" applyProtection="1">
      <alignment horizontal="right" vertical="center" shrinkToFit="1"/>
      <protection locked="0"/>
    </xf>
    <xf numFmtId="38" fontId="9" fillId="0" borderId="22" xfId="1" applyFont="1" applyFill="1" applyBorder="1" applyAlignment="1" applyProtection="1">
      <alignment horizontal="right" vertical="center" shrinkToFit="1"/>
      <protection locked="0"/>
    </xf>
    <xf numFmtId="38" fontId="9" fillId="2" borderId="45" xfId="1" applyFont="1" applyFill="1" applyBorder="1" applyAlignment="1" applyProtection="1">
      <alignment horizontal="right" vertical="center" shrinkToFit="1"/>
    </xf>
    <xf numFmtId="38" fontId="9" fillId="2" borderId="22" xfId="1" applyFont="1" applyFill="1" applyBorder="1" applyAlignment="1" applyProtection="1">
      <alignment horizontal="right" vertical="center" shrinkToFit="1"/>
    </xf>
    <xf numFmtId="38" fontId="9" fillId="2" borderId="52" xfId="1" applyFont="1" applyFill="1" applyBorder="1" applyAlignment="1" applyProtection="1">
      <alignment horizontal="right" vertical="center" shrinkToFit="1"/>
    </xf>
    <xf numFmtId="38" fontId="9" fillId="2" borderId="51" xfId="1" applyFont="1" applyFill="1" applyBorder="1" applyAlignment="1" applyProtection="1">
      <alignment horizontal="right" vertical="center" shrinkToFit="1"/>
    </xf>
    <xf numFmtId="38" fontId="9" fillId="2" borderId="109" xfId="1" applyFont="1" applyFill="1" applyBorder="1" applyAlignment="1" applyProtection="1">
      <alignment horizontal="center" vertical="center" shrinkToFit="1"/>
    </xf>
    <xf numFmtId="38" fontId="9" fillId="2" borderId="33" xfId="1" applyFont="1" applyFill="1" applyBorder="1" applyAlignment="1" applyProtection="1">
      <alignment horizontal="center" vertical="center" shrinkToFit="1"/>
    </xf>
    <xf numFmtId="0" fontId="9" fillId="8" borderId="96" xfId="1" applyNumberFormat="1" applyFont="1" applyFill="1" applyBorder="1" applyAlignment="1" applyProtection="1">
      <alignment horizontal="center" vertical="center" wrapText="1"/>
    </xf>
    <xf numFmtId="0" fontId="9" fillId="8" borderId="97" xfId="1" applyNumberFormat="1" applyFont="1" applyFill="1" applyBorder="1" applyAlignment="1" applyProtection="1">
      <alignment horizontal="center" vertical="center" wrapText="1"/>
    </xf>
    <xf numFmtId="38" fontId="9" fillId="10" borderId="2" xfId="1" applyFont="1" applyFill="1" applyBorder="1" applyAlignment="1">
      <alignment horizontal="center" vertical="center" textRotation="255"/>
    </xf>
    <xf numFmtId="38" fontId="9" fillId="10" borderId="143" xfId="1" applyFont="1" applyFill="1" applyBorder="1" applyAlignment="1">
      <alignment horizontal="center" vertical="center" textRotation="255"/>
    </xf>
    <xf numFmtId="38" fontId="9" fillId="0" borderId="20" xfId="1" applyFont="1" applyFill="1" applyBorder="1" applyAlignment="1" applyProtection="1">
      <alignment horizontal="right" vertical="center" shrinkToFit="1"/>
      <protection locked="0"/>
    </xf>
    <xf numFmtId="38" fontId="9" fillId="0" borderId="48" xfId="1" applyFont="1" applyFill="1" applyBorder="1" applyAlignment="1" applyProtection="1">
      <alignment horizontal="right" vertical="center" shrinkToFit="1"/>
      <protection locked="0"/>
    </xf>
    <xf numFmtId="38" fontId="9" fillId="2" borderId="20" xfId="1" applyFont="1" applyFill="1" applyBorder="1" applyAlignment="1" applyProtection="1">
      <alignment horizontal="right" vertical="center" shrinkToFit="1"/>
    </xf>
    <xf numFmtId="38" fontId="9" fillId="2" borderId="48" xfId="1" applyFont="1" applyFill="1" applyBorder="1" applyAlignment="1" applyProtection="1">
      <alignment horizontal="right" vertical="center" shrinkToFit="1"/>
    </xf>
    <xf numFmtId="38" fontId="9" fillId="2" borderId="179" xfId="1" applyFont="1" applyFill="1" applyBorder="1" applyAlignment="1" applyProtection="1">
      <alignment horizontal="right" vertical="center" shrinkToFit="1"/>
    </xf>
    <xf numFmtId="38" fontId="9" fillId="2" borderId="175" xfId="1" applyFont="1" applyFill="1" applyBorder="1" applyAlignment="1" applyProtection="1">
      <alignment horizontal="right" vertical="center" shrinkToFit="1"/>
    </xf>
    <xf numFmtId="38" fontId="9" fillId="2" borderId="42" xfId="1" applyFont="1" applyFill="1" applyBorder="1" applyAlignment="1" applyProtection="1">
      <alignment horizontal="center" vertical="center" shrinkToFit="1"/>
    </xf>
    <xf numFmtId="38" fontId="9" fillId="2" borderId="43" xfId="1" applyFont="1" applyFill="1" applyBorder="1" applyAlignment="1" applyProtection="1">
      <alignment horizontal="right" vertical="center"/>
    </xf>
    <xf numFmtId="38" fontId="9" fillId="2" borderId="44" xfId="1" applyFont="1" applyFill="1" applyBorder="1" applyAlignment="1" applyProtection="1">
      <alignment horizontal="right" vertical="center"/>
    </xf>
    <xf numFmtId="38" fontId="9" fillId="0" borderId="173" xfId="1" applyFont="1" applyBorder="1" applyAlignment="1" applyProtection="1">
      <alignment horizontal="center" vertical="center" wrapText="1"/>
      <protection locked="0"/>
    </xf>
    <xf numFmtId="38" fontId="9" fillId="0" borderId="86" xfId="1" applyFont="1" applyBorder="1" applyAlignment="1" applyProtection="1">
      <alignment horizontal="center" vertical="center" wrapText="1"/>
      <protection locked="0"/>
    </xf>
    <xf numFmtId="38" fontId="9" fillId="0" borderId="156" xfId="1" applyFont="1" applyBorder="1" applyAlignment="1" applyProtection="1">
      <alignment horizontal="center" vertical="center" wrapText="1"/>
      <protection locked="0"/>
    </xf>
    <xf numFmtId="38" fontId="9" fillId="0" borderId="2" xfId="1" applyFont="1" applyBorder="1" applyAlignment="1" applyProtection="1">
      <alignment horizontal="center" vertical="center" wrapText="1"/>
      <protection locked="0"/>
    </xf>
    <xf numFmtId="38" fontId="9" fillId="0" borderId="0" xfId="1" applyFont="1" applyBorder="1" applyAlignment="1" applyProtection="1">
      <alignment horizontal="center" vertical="center" wrapText="1"/>
      <protection locked="0"/>
    </xf>
    <xf numFmtId="38" fontId="9" fillId="0" borderId="25" xfId="1" applyFont="1" applyBorder="1" applyAlignment="1" applyProtection="1">
      <alignment horizontal="center" vertical="center" wrapText="1"/>
      <protection locked="0"/>
    </xf>
    <xf numFmtId="38" fontId="9" fillId="0" borderId="143" xfId="1" applyFont="1" applyBorder="1" applyAlignment="1" applyProtection="1">
      <alignment horizontal="center" vertical="center" wrapText="1"/>
      <protection locked="0"/>
    </xf>
    <xf numFmtId="38" fontId="9" fillId="0" borderId="10" xfId="1" applyFont="1" applyBorder="1" applyAlignment="1" applyProtection="1">
      <alignment horizontal="center" vertical="center" wrapText="1"/>
      <protection locked="0"/>
    </xf>
    <xf numFmtId="38" fontId="9" fillId="0" borderId="29" xfId="1" applyFont="1" applyBorder="1" applyAlignment="1" applyProtection="1">
      <alignment horizontal="center" vertical="center" wrapText="1"/>
      <protection locked="0"/>
    </xf>
    <xf numFmtId="38" fontId="9" fillId="0" borderId="136" xfId="1" applyFont="1" applyBorder="1" applyAlignment="1" applyProtection="1">
      <alignment horizontal="center" vertical="center"/>
      <protection locked="0"/>
    </xf>
    <xf numFmtId="178" fontId="9" fillId="0" borderId="173" xfId="1" applyNumberFormat="1" applyFont="1" applyBorder="1" applyAlignment="1" applyProtection="1">
      <alignment horizontal="center" vertical="center"/>
      <protection locked="0"/>
    </xf>
    <xf numFmtId="178" fontId="9" fillId="0" borderId="156" xfId="1" applyNumberFormat="1" applyFont="1" applyBorder="1" applyAlignment="1" applyProtection="1">
      <alignment horizontal="center" vertical="center"/>
      <protection locked="0"/>
    </xf>
    <xf numFmtId="178" fontId="9" fillId="0" borderId="143" xfId="1" applyNumberFormat="1" applyFont="1" applyBorder="1" applyAlignment="1" applyProtection="1">
      <alignment horizontal="center" vertical="center"/>
      <protection locked="0"/>
    </xf>
    <xf numFmtId="178" fontId="9" fillId="0" borderId="29" xfId="1" applyNumberFormat="1" applyFont="1" applyBorder="1" applyAlignment="1" applyProtection="1">
      <alignment horizontal="center" vertical="center"/>
      <protection locked="0"/>
    </xf>
    <xf numFmtId="178" fontId="9" fillId="0" borderId="186" xfId="1" applyNumberFormat="1" applyFont="1" applyBorder="1" applyAlignment="1" applyProtection="1">
      <alignment horizontal="center" vertical="center"/>
      <protection locked="0"/>
    </xf>
    <xf numFmtId="178" fontId="9" fillId="0" borderId="187" xfId="1" applyNumberFormat="1" applyFont="1" applyBorder="1" applyAlignment="1" applyProtection="1">
      <alignment horizontal="center" vertical="center"/>
      <protection locked="0"/>
    </xf>
    <xf numFmtId="178" fontId="9" fillId="0" borderId="14" xfId="1" applyNumberFormat="1" applyFont="1" applyBorder="1" applyAlignment="1" applyProtection="1">
      <alignment horizontal="center" vertical="center"/>
      <protection locked="0"/>
    </xf>
    <xf numFmtId="178" fontId="9" fillId="0" borderId="15" xfId="1" applyNumberFormat="1" applyFont="1" applyBorder="1" applyAlignment="1" applyProtection="1">
      <alignment horizontal="center" vertical="center"/>
      <protection locked="0"/>
    </xf>
    <xf numFmtId="38" fontId="9" fillId="2" borderId="57" xfId="1" applyFont="1" applyFill="1" applyBorder="1" applyAlignment="1" applyProtection="1">
      <alignment horizontal="center" vertical="center" shrinkToFit="1"/>
    </xf>
    <xf numFmtId="38" fontId="9" fillId="0" borderId="176" xfId="1" applyFont="1" applyBorder="1" applyAlignment="1" applyProtection="1">
      <alignment horizontal="center" vertical="center"/>
      <protection locked="0"/>
    </xf>
    <xf numFmtId="38" fontId="9" fillId="0" borderId="58" xfId="1" applyFont="1" applyBorder="1" applyAlignment="1" applyProtection="1">
      <alignment horizontal="center" vertical="center"/>
      <protection locked="0"/>
    </xf>
    <xf numFmtId="38" fontId="9" fillId="0" borderId="178" xfId="1" applyFont="1" applyBorder="1" applyAlignment="1" applyProtection="1">
      <alignment horizontal="center" vertical="center"/>
      <protection locked="0"/>
    </xf>
    <xf numFmtId="38" fontId="9" fillId="0" borderId="2" xfId="1" applyFont="1" applyFill="1" applyBorder="1" applyAlignment="1" applyProtection="1">
      <alignment horizontal="center" vertical="center" shrinkToFit="1"/>
    </xf>
    <xf numFmtId="38" fontId="9" fillId="0" borderId="26" xfId="1" applyFont="1" applyFill="1" applyBorder="1" applyAlignment="1" applyProtection="1">
      <alignment horizontal="center" vertical="center" shrinkToFit="1"/>
    </xf>
    <xf numFmtId="38" fontId="9" fillId="2" borderId="32" xfId="1" applyFont="1" applyFill="1" applyBorder="1" applyAlignment="1">
      <alignment horizontal="center" vertical="center" wrapText="1"/>
    </xf>
    <xf numFmtId="38" fontId="9" fillId="2" borderId="8" xfId="1" applyFont="1" applyFill="1" applyBorder="1" applyAlignment="1">
      <alignment horizontal="center" vertical="center" wrapText="1"/>
    </xf>
    <xf numFmtId="38" fontId="9" fillId="2" borderId="9" xfId="1" applyFont="1" applyFill="1" applyBorder="1" applyAlignment="1">
      <alignment horizontal="center" vertical="center" wrapText="1"/>
    </xf>
    <xf numFmtId="38" fontId="9" fillId="2" borderId="2" xfId="1" applyFont="1" applyFill="1" applyBorder="1" applyAlignment="1">
      <alignment horizontal="center" vertical="center" shrinkToFit="1"/>
    </xf>
    <xf numFmtId="38" fontId="9" fillId="2" borderId="19" xfId="1" applyFont="1" applyFill="1" applyBorder="1" applyAlignment="1">
      <alignment horizontal="center" vertical="center" shrinkToFit="1"/>
    </xf>
    <xf numFmtId="38" fontId="9" fillId="2" borderId="0" xfId="1" applyFont="1" applyFill="1" applyBorder="1" applyAlignment="1">
      <alignment horizontal="center" vertical="center" shrinkToFit="1"/>
    </xf>
    <xf numFmtId="38" fontId="9" fillId="2" borderId="14" xfId="1" applyFont="1" applyFill="1" applyBorder="1" applyAlignment="1">
      <alignment horizontal="center" vertical="center" shrinkToFit="1"/>
    </xf>
    <xf numFmtId="38" fontId="9" fillId="2" borderId="1" xfId="1" applyFont="1" applyFill="1" applyBorder="1" applyAlignment="1">
      <alignment horizontal="center" vertical="center" shrinkToFit="1"/>
    </xf>
    <xf numFmtId="38" fontId="9" fillId="2" borderId="77" xfId="1" applyFont="1" applyFill="1" applyBorder="1" applyAlignment="1" applyProtection="1">
      <alignment horizontal="center" vertical="center" shrinkToFit="1"/>
    </xf>
    <xf numFmtId="0" fontId="9" fillId="8" borderId="176" xfId="1" applyNumberFormat="1" applyFont="1" applyFill="1" applyBorder="1" applyAlignment="1" applyProtection="1">
      <alignment horizontal="center" vertical="center" wrapText="1"/>
    </xf>
    <xf numFmtId="0" fontId="9" fillId="8" borderId="177" xfId="1" applyNumberFormat="1" applyFont="1" applyFill="1" applyBorder="1" applyAlignment="1" applyProtection="1">
      <alignment horizontal="center" vertical="center" wrapText="1"/>
    </xf>
    <xf numFmtId="38" fontId="9" fillId="0" borderId="68" xfId="1" applyFont="1" applyBorder="1" applyAlignment="1" applyProtection="1">
      <alignment horizontal="center" vertical="center"/>
      <protection locked="0"/>
    </xf>
    <xf numFmtId="38" fontId="9" fillId="0" borderId="74" xfId="1" applyFont="1" applyBorder="1" applyAlignment="1" applyProtection="1">
      <alignment horizontal="center" vertical="center"/>
      <protection locked="0"/>
    </xf>
    <xf numFmtId="38" fontId="9" fillId="0" borderId="67" xfId="1" applyFont="1" applyBorder="1" applyAlignment="1" applyProtection="1">
      <alignment horizontal="center" vertical="center"/>
      <protection locked="0"/>
    </xf>
    <xf numFmtId="38" fontId="9" fillId="0" borderId="82" xfId="1" applyFont="1" applyFill="1" applyBorder="1" applyAlignment="1" applyProtection="1">
      <alignment horizontal="center" vertical="center" wrapText="1" shrinkToFit="1"/>
    </xf>
    <xf numFmtId="38" fontId="9" fillId="0" borderId="50" xfId="1" applyFont="1" applyFill="1" applyBorder="1" applyAlignment="1" applyProtection="1">
      <alignment horizontal="center" vertical="center" wrapText="1" shrinkToFit="1"/>
    </xf>
    <xf numFmtId="38" fontId="9" fillId="0" borderId="18" xfId="1" applyFont="1" applyFill="1" applyBorder="1" applyAlignment="1" applyProtection="1">
      <alignment horizontal="center" vertical="center" wrapText="1" shrinkToFit="1"/>
    </xf>
    <xf numFmtId="38" fontId="9" fillId="0" borderId="19" xfId="1" applyFont="1" applyFill="1" applyBorder="1" applyAlignment="1" applyProtection="1">
      <alignment horizontal="center" vertical="center" wrapText="1" shrinkToFit="1"/>
    </xf>
    <xf numFmtId="38" fontId="9" fillId="2" borderId="135" xfId="1" applyFont="1" applyFill="1" applyBorder="1" applyAlignment="1">
      <alignment horizontal="center" vertical="center" wrapText="1"/>
    </xf>
    <xf numFmtId="38" fontId="9" fillId="2" borderId="133" xfId="1" applyFont="1" applyFill="1" applyBorder="1" applyAlignment="1">
      <alignment horizontal="center" vertical="center" wrapText="1"/>
    </xf>
    <xf numFmtId="38" fontId="9" fillId="2" borderId="25" xfId="1" applyFont="1" applyFill="1" applyBorder="1" applyAlignment="1">
      <alignment horizontal="center" vertical="center" wrapText="1"/>
    </xf>
    <xf numFmtId="38" fontId="9" fillId="2" borderId="15" xfId="1" applyFont="1" applyFill="1" applyBorder="1" applyAlignment="1">
      <alignment horizontal="center" vertical="center" wrapText="1"/>
    </xf>
    <xf numFmtId="38" fontId="9" fillId="3" borderId="41" xfId="1" applyFont="1" applyFill="1" applyBorder="1" applyAlignment="1" applyProtection="1">
      <alignment horizontal="center" vertical="center" shrinkToFit="1"/>
    </xf>
    <xf numFmtId="38" fontId="9" fillId="3" borderId="93" xfId="1" applyFont="1" applyFill="1" applyBorder="1" applyAlignment="1" applyProtection="1">
      <alignment horizontal="center" vertical="center" shrinkToFit="1"/>
    </xf>
    <xf numFmtId="38" fontId="9" fillId="2" borderId="77" xfId="1" applyFont="1" applyFill="1" applyBorder="1" applyAlignment="1">
      <alignment horizontal="center" vertical="center" wrapText="1"/>
    </xf>
    <xf numFmtId="38" fontId="9" fillId="2" borderId="74" xfId="1" applyFont="1" applyFill="1" applyBorder="1" applyAlignment="1">
      <alignment horizontal="center" vertical="center" wrapText="1"/>
    </xf>
    <xf numFmtId="38" fontId="9" fillId="2" borderId="79" xfId="1" applyFont="1" applyFill="1" applyBorder="1" applyAlignment="1">
      <alignment horizontal="center" vertical="center" wrapText="1"/>
    </xf>
    <xf numFmtId="38" fontId="9" fillId="2" borderId="36" xfId="1" applyFont="1" applyFill="1" applyBorder="1" applyAlignment="1">
      <alignment horizontal="center" vertical="center" wrapText="1"/>
    </xf>
    <xf numFmtId="38" fontId="9" fillId="2" borderId="37" xfId="1" applyFont="1" applyFill="1" applyBorder="1" applyAlignment="1">
      <alignment horizontal="center" vertical="center" wrapText="1"/>
    </xf>
    <xf numFmtId="38" fontId="9" fillId="2" borderId="38" xfId="1" applyFont="1" applyFill="1" applyBorder="1" applyAlignment="1">
      <alignment horizontal="center" vertical="center" wrapText="1"/>
    </xf>
    <xf numFmtId="38" fontId="9" fillId="2" borderId="40" xfId="1" applyFont="1" applyFill="1" applyBorder="1" applyAlignment="1">
      <alignment horizontal="center" vertical="center" wrapText="1"/>
    </xf>
    <xf numFmtId="38" fontId="9" fillId="2" borderId="41" xfId="1" applyFont="1" applyFill="1" applyBorder="1" applyAlignment="1">
      <alignment horizontal="center" vertical="center" wrapText="1"/>
    </xf>
    <xf numFmtId="38" fontId="9" fillId="2" borderId="53" xfId="1" applyFont="1" applyFill="1" applyBorder="1" applyAlignment="1">
      <alignment horizontal="center" vertical="center" wrapText="1"/>
    </xf>
    <xf numFmtId="38" fontId="9" fillId="2" borderId="7" xfId="1" applyFont="1" applyFill="1" applyBorder="1" applyAlignment="1">
      <alignment horizontal="center" vertical="center" wrapText="1"/>
    </xf>
    <xf numFmtId="38" fontId="9" fillId="2" borderId="4" xfId="1" applyFont="1" applyFill="1" applyBorder="1" applyAlignment="1">
      <alignment horizontal="center" vertical="center" wrapText="1"/>
    </xf>
    <xf numFmtId="38" fontId="9" fillId="2" borderId="18" xfId="1" applyFont="1" applyFill="1" applyBorder="1" applyAlignment="1">
      <alignment horizontal="center" vertical="center" wrapText="1"/>
    </xf>
    <xf numFmtId="38" fontId="9" fillId="2" borderId="17" xfId="1" applyFont="1" applyFill="1" applyBorder="1" applyAlignment="1">
      <alignment horizontal="center" vertical="center" wrapText="1"/>
    </xf>
    <xf numFmtId="38" fontId="9" fillId="0" borderId="68" xfId="1" applyFont="1" applyBorder="1" applyAlignment="1" applyProtection="1">
      <alignment horizontal="center" vertical="center" wrapText="1"/>
    </xf>
    <xf numFmtId="38" fontId="9" fillId="0" borderId="74" xfId="1" applyFont="1" applyBorder="1" applyAlignment="1" applyProtection="1">
      <alignment horizontal="center" vertical="center" wrapText="1"/>
    </xf>
    <xf numFmtId="38" fontId="9" fillId="0" borderId="70" xfId="1" applyFont="1" applyBorder="1" applyAlignment="1" applyProtection="1">
      <alignment horizontal="center" vertical="center" wrapText="1"/>
    </xf>
    <xf numFmtId="38" fontId="9" fillId="0" borderId="37" xfId="1" applyFont="1" applyBorder="1" applyAlignment="1" applyProtection="1">
      <alignment horizontal="center" vertical="center" wrapText="1"/>
    </xf>
    <xf numFmtId="38" fontId="9" fillId="0" borderId="72" xfId="1" applyFont="1" applyBorder="1" applyAlignment="1" applyProtection="1">
      <alignment horizontal="center" vertical="center" wrapText="1"/>
    </xf>
    <xf numFmtId="38" fontId="9" fillId="0" borderId="75" xfId="1" applyFont="1" applyBorder="1" applyAlignment="1" applyProtection="1">
      <alignment horizontal="center" vertical="center" wrapText="1"/>
    </xf>
    <xf numFmtId="38" fontId="9" fillId="3" borderId="88" xfId="1" applyFont="1" applyFill="1" applyBorder="1" applyAlignment="1" applyProtection="1">
      <alignment horizontal="center" vertical="center" shrinkToFit="1"/>
    </xf>
    <xf numFmtId="38" fontId="9" fillId="3" borderId="94" xfId="1" applyFont="1" applyFill="1" applyBorder="1" applyAlignment="1" applyProtection="1">
      <alignment horizontal="center" vertical="center" shrinkToFit="1"/>
    </xf>
    <xf numFmtId="38" fontId="9" fillId="0" borderId="74" xfId="1" applyFont="1" applyBorder="1" applyAlignment="1" applyProtection="1">
      <alignment horizontal="center" vertical="center" shrinkToFit="1"/>
    </xf>
    <xf numFmtId="38" fontId="9" fillId="0" borderId="67" xfId="1" applyFont="1" applyBorder="1" applyAlignment="1" applyProtection="1">
      <alignment horizontal="center" vertical="center" shrinkToFit="1"/>
    </xf>
    <xf numFmtId="38" fontId="9" fillId="0" borderId="37" xfId="1" applyFont="1" applyBorder="1" applyAlignment="1" applyProtection="1">
      <alignment horizontal="center" vertical="center" shrinkToFit="1"/>
    </xf>
    <xf numFmtId="38" fontId="9" fillId="0" borderId="69" xfId="1" applyFont="1" applyBorder="1" applyAlignment="1" applyProtection="1">
      <alignment horizontal="center" vertical="center" shrinkToFit="1"/>
    </xf>
    <xf numFmtId="38" fontId="9" fillId="0" borderId="81" xfId="1" applyFont="1" applyFill="1" applyBorder="1" applyAlignment="1" applyProtection="1">
      <alignment horizontal="center" vertical="center" shrinkToFit="1"/>
    </xf>
    <xf numFmtId="38" fontId="9" fillId="0" borderId="85" xfId="1" applyFont="1" applyFill="1" applyBorder="1" applyAlignment="1" applyProtection="1">
      <alignment horizontal="center" vertical="center" shrinkToFit="1"/>
    </xf>
    <xf numFmtId="38" fontId="9" fillId="2" borderId="5" xfId="1" applyFont="1" applyFill="1" applyBorder="1" applyAlignment="1">
      <alignment horizontal="center" vertical="center" wrapText="1"/>
    </xf>
    <xf numFmtId="38" fontId="9" fillId="2" borderId="6" xfId="1" applyFont="1" applyFill="1" applyBorder="1" applyAlignment="1">
      <alignment horizontal="center" vertical="center" wrapText="1"/>
    </xf>
    <xf numFmtId="38" fontId="9" fillId="2" borderId="0" xfId="1" applyFont="1" applyFill="1" applyBorder="1" applyAlignment="1">
      <alignment horizontal="center" vertical="center" wrapText="1"/>
    </xf>
    <xf numFmtId="38" fontId="9" fillId="2" borderId="19" xfId="1" applyFont="1" applyFill="1" applyBorder="1" applyAlignment="1">
      <alignment horizontal="center" vertical="center" wrapText="1"/>
    </xf>
    <xf numFmtId="38" fontId="9" fillId="2" borderId="1" xfId="1" applyFont="1" applyFill="1" applyBorder="1" applyAlignment="1">
      <alignment horizontal="center" vertical="center" wrapText="1"/>
    </xf>
    <xf numFmtId="38" fontId="9" fillId="2" borderId="16" xfId="1" applyFont="1" applyFill="1" applyBorder="1" applyAlignment="1">
      <alignment horizontal="center" vertical="center" wrapText="1"/>
    </xf>
    <xf numFmtId="38" fontId="12" fillId="2" borderId="3" xfId="1" applyFont="1" applyFill="1" applyBorder="1" applyAlignment="1">
      <alignment horizontal="center" vertical="center"/>
    </xf>
    <xf numFmtId="38" fontId="12" fillId="2" borderId="5" xfId="1" applyFont="1" applyFill="1" applyBorder="1" applyAlignment="1">
      <alignment horizontal="center" vertical="center"/>
    </xf>
    <xf numFmtId="38" fontId="12" fillId="2" borderId="4" xfId="1" applyFont="1" applyFill="1" applyBorder="1" applyAlignment="1">
      <alignment horizontal="center" vertical="center"/>
    </xf>
    <xf numFmtId="38" fontId="12" fillId="2" borderId="2" xfId="1" applyFont="1" applyFill="1" applyBorder="1" applyAlignment="1">
      <alignment horizontal="center" vertical="center"/>
    </xf>
    <xf numFmtId="38" fontId="12" fillId="2" borderId="0" xfId="1" applyFont="1" applyFill="1" applyBorder="1" applyAlignment="1">
      <alignment horizontal="center" vertical="center"/>
    </xf>
    <xf numFmtId="38" fontId="12" fillId="2" borderId="25" xfId="1" applyFont="1" applyFill="1" applyBorder="1" applyAlignment="1">
      <alignment horizontal="center" vertical="center"/>
    </xf>
    <xf numFmtId="38" fontId="12" fillId="2" borderId="14" xfId="1" applyFont="1" applyFill="1" applyBorder="1" applyAlignment="1">
      <alignment horizontal="center" vertical="center"/>
    </xf>
    <xf numFmtId="38" fontId="12" fillId="2" borderId="1" xfId="1" applyFont="1" applyFill="1" applyBorder="1" applyAlignment="1">
      <alignment horizontal="center" vertical="center"/>
    </xf>
    <xf numFmtId="38" fontId="12" fillId="2" borderId="15" xfId="1" applyFont="1" applyFill="1" applyBorder="1" applyAlignment="1">
      <alignment horizontal="center" vertical="center"/>
    </xf>
    <xf numFmtId="38" fontId="9" fillId="2" borderId="12" xfId="1" applyFont="1" applyFill="1" applyBorder="1" applyAlignment="1">
      <alignment horizontal="center" vertical="center" wrapText="1"/>
    </xf>
    <xf numFmtId="38" fontId="9" fillId="2" borderId="45" xfId="1" applyFont="1" applyFill="1" applyBorder="1" applyAlignment="1">
      <alignment horizontal="center" vertical="center" wrapText="1"/>
    </xf>
    <xf numFmtId="0" fontId="9" fillId="0" borderId="130" xfId="1" applyNumberFormat="1" applyFont="1" applyFill="1" applyBorder="1" applyAlignment="1" applyProtection="1">
      <alignment horizontal="center" vertical="center" shrinkToFit="1"/>
    </xf>
    <xf numFmtId="0" fontId="9" fillId="0" borderId="128" xfId="1" applyNumberFormat="1" applyFont="1" applyFill="1" applyBorder="1" applyAlignment="1" applyProtection="1">
      <alignment horizontal="center" vertical="center" shrinkToFit="1"/>
    </xf>
    <xf numFmtId="0" fontId="9" fillId="0" borderId="168" xfId="1" applyNumberFormat="1" applyFont="1" applyFill="1" applyBorder="1" applyAlignment="1" applyProtection="1">
      <alignment horizontal="center" vertical="center" shrinkToFit="1"/>
    </xf>
    <xf numFmtId="38" fontId="40" fillId="0" borderId="159" xfId="6" applyFont="1" applyFill="1" applyBorder="1" applyAlignment="1" applyProtection="1">
      <alignment vertical="center" shrinkToFit="1"/>
    </xf>
    <xf numFmtId="38" fontId="40" fillId="0" borderId="160" xfId="6" applyFont="1" applyFill="1" applyBorder="1" applyAlignment="1" applyProtection="1">
      <alignment vertical="center" shrinkToFit="1"/>
    </xf>
    <xf numFmtId="38" fontId="40" fillId="0" borderId="63" xfId="6" applyFont="1" applyFill="1" applyBorder="1" applyAlignment="1" applyProtection="1">
      <alignment vertical="center" shrinkToFit="1"/>
    </xf>
    <xf numFmtId="38" fontId="40" fillId="0" borderId="142" xfId="6" applyFont="1" applyFill="1" applyBorder="1" applyAlignment="1" applyProtection="1">
      <alignment vertical="center" shrinkToFit="1"/>
    </xf>
    <xf numFmtId="38" fontId="40" fillId="0" borderId="169" xfId="6" applyFont="1" applyFill="1" applyBorder="1" applyAlignment="1" applyProtection="1">
      <alignment vertical="center" shrinkToFit="1"/>
    </xf>
    <xf numFmtId="38" fontId="40" fillId="0" borderId="64" xfId="6" applyFont="1" applyFill="1" applyBorder="1" applyAlignment="1" applyProtection="1">
      <alignment vertical="center" shrinkToFit="1"/>
    </xf>
    <xf numFmtId="38" fontId="8" fillId="7" borderId="95" xfId="1" applyFont="1" applyFill="1" applyBorder="1" applyAlignment="1" applyProtection="1">
      <alignment horizontal="center" vertical="center" shrinkToFit="1"/>
      <protection locked="0"/>
    </xf>
    <xf numFmtId="38" fontId="8" fillId="7" borderId="1" xfId="1" applyFont="1" applyFill="1" applyBorder="1" applyAlignment="1" applyProtection="1">
      <alignment horizontal="center" vertical="center" shrinkToFit="1"/>
      <protection locked="0"/>
    </xf>
    <xf numFmtId="38" fontId="7" fillId="7" borderId="95" xfId="1" applyFont="1" applyFill="1" applyBorder="1" applyAlignment="1" applyProtection="1">
      <alignment horizontal="center" vertical="center" shrinkToFit="1"/>
      <protection locked="0"/>
    </xf>
    <xf numFmtId="38" fontId="7" fillId="7" borderId="1" xfId="1" applyFont="1" applyFill="1" applyBorder="1" applyAlignment="1" applyProtection="1">
      <alignment horizontal="center" vertical="center" shrinkToFit="1"/>
      <protection locked="0"/>
    </xf>
    <xf numFmtId="0" fontId="13" fillId="0" borderId="158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5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4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97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84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157" xfId="1" applyNumberFormat="1" applyFont="1" applyFill="1" applyBorder="1" applyAlignment="1" applyProtection="1">
      <alignment horizontal="left" vertical="center" wrapText="1" indent="1"/>
      <protection locked="0"/>
    </xf>
    <xf numFmtId="38" fontId="42" fillId="5" borderId="18" xfId="1" applyFont="1" applyFill="1" applyBorder="1" applyAlignment="1" applyProtection="1">
      <alignment horizontal="center" vertical="center" shrinkToFit="1"/>
    </xf>
    <xf numFmtId="38" fontId="42" fillId="5" borderId="0" xfId="1" applyFont="1" applyFill="1" applyBorder="1" applyAlignment="1" applyProtection="1">
      <alignment horizontal="center" vertical="center" shrinkToFit="1"/>
    </xf>
    <xf numFmtId="38" fontId="42" fillId="5" borderId="19" xfId="1" applyFont="1" applyFill="1" applyBorder="1" applyAlignment="1" applyProtection="1">
      <alignment horizontal="center" vertical="center" shrinkToFit="1"/>
    </xf>
    <xf numFmtId="37" fontId="41" fillId="6" borderId="56" xfId="1" applyNumberFormat="1" applyFont="1" applyFill="1" applyBorder="1" applyAlignment="1" applyProtection="1">
      <alignment horizontal="center" vertical="center" shrinkToFit="1"/>
    </xf>
    <xf numFmtId="37" fontId="41" fillId="6" borderId="182" xfId="1" applyNumberFormat="1" applyFont="1" applyFill="1" applyBorder="1" applyAlignment="1" applyProtection="1">
      <alignment horizontal="center" vertical="center" shrinkToFit="1"/>
    </xf>
    <xf numFmtId="37" fontId="41" fillId="5" borderId="3" xfId="1" applyNumberFormat="1" applyFont="1" applyFill="1" applyBorder="1" applyAlignment="1" applyProtection="1">
      <alignment horizontal="center" vertical="center" shrinkToFit="1"/>
    </xf>
    <xf numFmtId="37" fontId="41" fillId="5" borderId="4" xfId="1" applyNumberFormat="1" applyFont="1" applyFill="1" applyBorder="1" applyAlignment="1" applyProtection="1">
      <alignment horizontal="center" vertical="center" shrinkToFit="1"/>
    </xf>
    <xf numFmtId="37" fontId="41" fillId="5" borderId="6" xfId="1" applyNumberFormat="1" applyFont="1" applyFill="1" applyBorder="1" applyAlignment="1" applyProtection="1">
      <alignment horizontal="center" vertical="center" shrinkToFit="1"/>
    </xf>
    <xf numFmtId="38" fontId="40" fillId="0" borderId="92" xfId="6" applyFont="1" applyFill="1" applyBorder="1" applyAlignment="1" applyProtection="1">
      <alignment vertical="center" shrinkToFit="1"/>
    </xf>
    <xf numFmtId="38" fontId="40" fillId="0" borderId="161" xfId="6" applyFont="1" applyFill="1" applyBorder="1" applyAlignment="1" applyProtection="1">
      <alignment vertical="center" shrinkToFit="1"/>
    </xf>
    <xf numFmtId="38" fontId="40" fillId="8" borderId="164" xfId="6" applyFont="1" applyFill="1" applyBorder="1" applyAlignment="1" applyProtection="1">
      <alignment vertical="center" shrinkToFit="1"/>
    </xf>
    <xf numFmtId="38" fontId="40" fillId="8" borderId="165" xfId="6" applyFont="1" applyFill="1" applyBorder="1" applyAlignment="1" applyProtection="1">
      <alignment vertical="center" shrinkToFit="1"/>
    </xf>
    <xf numFmtId="38" fontId="40" fillId="0" borderId="86" xfId="6" applyFont="1" applyFill="1" applyBorder="1" applyAlignment="1" applyProtection="1">
      <alignment vertical="center" shrinkToFit="1"/>
    </xf>
    <xf numFmtId="38" fontId="40" fillId="8" borderId="170" xfId="6" applyFont="1" applyFill="1" applyBorder="1" applyAlignment="1" applyProtection="1">
      <alignment vertical="center" shrinkToFit="1"/>
    </xf>
    <xf numFmtId="38" fontId="11" fillId="8" borderId="166" xfId="1" applyFont="1" applyFill="1" applyBorder="1" applyAlignment="1" applyProtection="1">
      <alignment vertical="center" shrinkToFit="1"/>
    </xf>
    <xf numFmtId="38" fontId="11" fillId="8" borderId="163" xfId="1" applyFont="1" applyFill="1" applyBorder="1" applyAlignment="1" applyProtection="1">
      <alignment vertical="center" shrinkToFit="1"/>
    </xf>
    <xf numFmtId="38" fontId="11" fillId="8" borderId="167" xfId="1" applyFont="1" applyFill="1" applyBorder="1" applyAlignment="1" applyProtection="1">
      <alignment vertical="center" shrinkToFit="1"/>
    </xf>
    <xf numFmtId="38" fontId="11" fillId="0" borderId="40" xfId="1" applyFont="1" applyFill="1" applyBorder="1" applyAlignment="1" applyProtection="1">
      <alignment vertical="center" shrinkToFit="1"/>
    </xf>
    <xf numFmtId="0" fontId="9" fillId="8" borderId="162" xfId="1" applyNumberFormat="1" applyFont="1" applyFill="1" applyBorder="1" applyAlignment="1" applyProtection="1">
      <alignment horizontal="center" vertical="center" shrinkToFit="1"/>
    </xf>
    <xf numFmtId="0" fontId="9" fillId="8" borderId="163" xfId="1" applyNumberFormat="1" applyFont="1" applyFill="1" applyBorder="1" applyAlignment="1" applyProtection="1">
      <alignment horizontal="center" vertical="center" shrinkToFit="1"/>
    </xf>
    <xf numFmtId="38" fontId="9" fillId="10" borderId="56" xfId="1" applyFont="1" applyFill="1" applyBorder="1" applyAlignment="1">
      <alignment horizontal="center" vertical="center" textRotation="255"/>
    </xf>
    <xf numFmtId="38" fontId="9" fillId="2" borderId="74" xfId="1" applyFont="1" applyFill="1" applyBorder="1" applyAlignment="1" applyProtection="1">
      <alignment horizontal="right" vertical="center" shrinkToFit="1"/>
    </xf>
    <xf numFmtId="38" fontId="9" fillId="2" borderId="79" xfId="1" applyFont="1" applyFill="1" applyBorder="1" applyAlignment="1" applyProtection="1">
      <alignment horizontal="right" vertical="center" shrinkToFit="1"/>
    </xf>
    <xf numFmtId="176" fontId="11" fillId="6" borderId="18" xfId="1" applyNumberFormat="1" applyFont="1" applyFill="1" applyBorder="1" applyAlignment="1" applyProtection="1">
      <alignment horizontal="center" vertical="center" shrinkToFit="1"/>
    </xf>
    <xf numFmtId="176" fontId="11" fillId="6" borderId="0" xfId="1" applyNumberFormat="1" applyFont="1" applyFill="1" applyBorder="1" applyAlignment="1" applyProtection="1">
      <alignment horizontal="center" vertical="center" shrinkToFit="1"/>
    </xf>
    <xf numFmtId="176" fontId="11" fillId="6" borderId="19" xfId="1" applyNumberFormat="1" applyFont="1" applyFill="1" applyBorder="1" applyAlignment="1" applyProtection="1">
      <alignment horizontal="center" vertical="center" shrinkToFit="1"/>
    </xf>
    <xf numFmtId="38" fontId="11" fillId="5" borderId="23" xfId="1" applyFont="1" applyFill="1" applyBorder="1" applyAlignment="1">
      <alignment vertical="center" shrinkToFit="1"/>
    </xf>
    <xf numFmtId="38" fontId="11" fillId="5" borderId="24" xfId="1" applyFont="1" applyFill="1" applyBorder="1" applyAlignment="1">
      <alignment vertical="center" shrinkToFit="1"/>
    </xf>
    <xf numFmtId="38" fontId="11" fillId="5" borderId="30" xfId="1" applyFont="1" applyFill="1" applyBorder="1" applyAlignment="1">
      <alignment vertical="center" shrinkToFit="1"/>
    </xf>
    <xf numFmtId="38" fontId="11" fillId="5" borderId="31" xfId="1" applyFont="1" applyFill="1" applyBorder="1" applyAlignment="1">
      <alignment vertical="center" shrinkToFit="1"/>
    </xf>
    <xf numFmtId="38" fontId="11" fillId="8" borderId="165" xfId="1" applyFont="1" applyFill="1" applyBorder="1" applyAlignment="1" applyProtection="1">
      <alignment vertical="center" shrinkToFit="1"/>
    </xf>
    <xf numFmtId="38" fontId="9" fillId="2" borderId="12" xfId="1" applyFont="1" applyFill="1" applyBorder="1" applyAlignment="1" applyProtection="1">
      <alignment horizontal="right" vertical="center" shrinkToFit="1"/>
    </xf>
    <xf numFmtId="38" fontId="9" fillId="2" borderId="66" xfId="1" applyFont="1" applyFill="1" applyBorder="1" applyAlignment="1" applyProtection="1">
      <alignment horizontal="right" vertical="center" shrinkToFit="1"/>
    </xf>
    <xf numFmtId="38" fontId="9" fillId="0" borderId="12" xfId="1" applyFont="1" applyFill="1" applyBorder="1" applyAlignment="1" applyProtection="1">
      <alignment horizontal="right" vertical="center" shrinkToFit="1"/>
      <protection locked="0"/>
    </xf>
    <xf numFmtId="38" fontId="9" fillId="10" borderId="3" xfId="1" applyFont="1" applyFill="1" applyBorder="1" applyAlignment="1">
      <alignment horizontal="center" vertical="center" textRotation="255"/>
    </xf>
    <xf numFmtId="0" fontId="0" fillId="0" borderId="75" xfId="0" applyBorder="1" applyAlignment="1">
      <alignment horizontal="center" vertical="center"/>
    </xf>
    <xf numFmtId="38" fontId="9" fillId="0" borderId="75" xfId="6" applyFont="1" applyBorder="1" applyAlignment="1">
      <alignment vertical="center"/>
    </xf>
    <xf numFmtId="38" fontId="9" fillId="0" borderId="71" xfId="6" applyFont="1" applyBorder="1" applyAlignment="1">
      <alignment vertical="center"/>
    </xf>
    <xf numFmtId="38" fontId="9" fillId="0" borderId="67" xfId="6" applyFont="1" applyBorder="1" applyAlignment="1">
      <alignment vertical="center"/>
    </xf>
    <xf numFmtId="38" fontId="9" fillId="0" borderId="69" xfId="6" applyFont="1" applyBorder="1" applyAlignment="1">
      <alignment vertical="center"/>
    </xf>
    <xf numFmtId="38" fontId="9" fillId="0" borderId="3" xfId="1" applyFont="1" applyFill="1" applyBorder="1" applyAlignment="1" applyProtection="1">
      <alignment horizontal="center" vertical="center"/>
      <protection locked="0"/>
    </xf>
    <xf numFmtId="38" fontId="9" fillId="0" borderId="2" xfId="1" applyFont="1" applyFill="1" applyBorder="1" applyAlignment="1" applyProtection="1">
      <alignment horizontal="center" vertical="center"/>
      <protection locked="0"/>
    </xf>
    <xf numFmtId="38" fontId="9" fillId="0" borderId="143" xfId="1" applyFont="1" applyFill="1" applyBorder="1" applyAlignment="1" applyProtection="1">
      <alignment horizontal="center" vertical="center"/>
      <protection locked="0"/>
    </xf>
    <xf numFmtId="38" fontId="9" fillId="0" borderId="56" xfId="1" applyFont="1" applyFill="1" applyBorder="1" applyAlignment="1" applyProtection="1">
      <alignment horizontal="center" vertical="center"/>
      <protection locked="0"/>
    </xf>
    <xf numFmtId="38" fontId="9" fillId="0" borderId="14" xfId="1" applyFont="1" applyFill="1" applyBorder="1" applyAlignment="1" applyProtection="1">
      <alignment horizontal="center" vertical="center"/>
      <protection locked="0"/>
    </xf>
    <xf numFmtId="0" fontId="13" fillId="0" borderId="92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86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156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54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1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15" xfId="1" applyNumberFormat="1" applyFont="1" applyFill="1" applyBorder="1" applyAlignment="1" applyProtection="1">
      <alignment horizontal="left" vertical="center" wrapText="1" indent="1"/>
      <protection locked="0"/>
    </xf>
    <xf numFmtId="38" fontId="9" fillId="0" borderId="173" xfId="1" applyFont="1" applyFill="1" applyBorder="1" applyAlignment="1" applyProtection="1">
      <alignment horizontal="center" vertical="center" shrinkToFit="1"/>
      <protection locked="0"/>
    </xf>
    <xf numFmtId="38" fontId="9" fillId="0" borderId="161" xfId="1" applyFont="1" applyFill="1" applyBorder="1" applyAlignment="1" applyProtection="1">
      <alignment horizontal="center" vertical="center" shrinkToFit="1"/>
      <protection locked="0"/>
    </xf>
    <xf numFmtId="38" fontId="9" fillId="0" borderId="14" xfId="1" applyFont="1" applyFill="1" applyBorder="1" applyAlignment="1" applyProtection="1">
      <alignment horizontal="center" vertical="center" shrinkToFit="1"/>
      <protection locked="0"/>
    </xf>
    <xf numFmtId="38" fontId="9" fillId="0" borderId="134" xfId="1" applyFont="1" applyFill="1" applyBorder="1" applyAlignment="1" applyProtection="1">
      <alignment horizontal="center" vertical="center" shrinkToFit="1"/>
      <protection locked="0"/>
    </xf>
    <xf numFmtId="38" fontId="23" fillId="0" borderId="0" xfId="1" applyFont="1" applyFill="1" applyBorder="1" applyAlignment="1">
      <alignment horizontal="center" vertical="center" shrinkToFit="1"/>
    </xf>
    <xf numFmtId="38" fontId="18" fillId="2" borderId="0" xfId="1" applyFont="1" applyFill="1" applyBorder="1" applyAlignment="1">
      <alignment horizontal="center" vertical="center"/>
    </xf>
    <xf numFmtId="38" fontId="18" fillId="2" borderId="1" xfId="1" applyFont="1" applyFill="1" applyBorder="1" applyAlignment="1">
      <alignment horizontal="center" vertical="center"/>
    </xf>
    <xf numFmtId="38" fontId="13" fillId="2" borderId="3" xfId="1" applyFont="1" applyFill="1" applyBorder="1" applyAlignment="1" applyProtection="1">
      <alignment horizontal="center" vertical="center"/>
      <protection locked="0"/>
    </xf>
    <xf numFmtId="38" fontId="13" fillId="2" borderId="6" xfId="1" applyFont="1" applyFill="1" applyBorder="1" applyAlignment="1" applyProtection="1">
      <alignment horizontal="center" vertical="center"/>
      <protection locked="0"/>
    </xf>
    <xf numFmtId="38" fontId="13" fillId="2" borderId="14" xfId="1" applyFont="1" applyFill="1" applyBorder="1" applyAlignment="1" applyProtection="1">
      <alignment horizontal="center" vertical="center"/>
      <protection locked="0"/>
    </xf>
    <xf numFmtId="38" fontId="13" fillId="2" borderId="16" xfId="1" applyFont="1" applyFill="1" applyBorder="1" applyAlignment="1" applyProtection="1">
      <alignment horizontal="center" vertical="center"/>
      <protection locked="0"/>
    </xf>
    <xf numFmtId="38" fontId="13" fillId="12" borderId="12" xfId="1" applyFont="1" applyFill="1" applyBorder="1" applyAlignment="1" applyProtection="1">
      <alignment horizontal="center" vertical="center"/>
      <protection locked="0"/>
    </xf>
    <xf numFmtId="38" fontId="13" fillId="12" borderId="66" xfId="1" applyFont="1" applyFill="1" applyBorder="1" applyAlignment="1" applyProtection="1">
      <alignment horizontal="center" vertical="center"/>
      <protection locked="0"/>
    </xf>
    <xf numFmtId="38" fontId="13" fillId="12" borderId="22" xfId="1" applyFont="1" applyFill="1" applyBorder="1" applyAlignment="1" applyProtection="1">
      <alignment horizontal="center" vertical="center"/>
      <protection locked="0"/>
    </xf>
    <xf numFmtId="38" fontId="13" fillId="12" borderId="51" xfId="1" applyFont="1" applyFill="1" applyBorder="1" applyAlignment="1" applyProtection="1">
      <alignment horizontal="center" vertical="center"/>
      <protection locked="0"/>
    </xf>
    <xf numFmtId="38" fontId="13" fillId="0" borderId="158" xfId="1" applyFont="1" applyBorder="1" applyAlignment="1" applyProtection="1">
      <alignment horizontal="center" vertical="center"/>
      <protection locked="0"/>
    </xf>
    <xf numFmtId="38" fontId="13" fillId="0" borderId="180" xfId="1" applyFont="1" applyBorder="1" applyAlignment="1" applyProtection="1">
      <alignment horizontal="center" vertical="center"/>
      <protection locked="0"/>
    </xf>
    <xf numFmtId="38" fontId="13" fillId="0" borderId="54" xfId="1" applyFont="1" applyBorder="1" applyAlignment="1" applyProtection="1">
      <alignment horizontal="center" vertical="center"/>
      <protection locked="0"/>
    </xf>
    <xf numFmtId="38" fontId="13" fillId="0" borderId="134" xfId="1" applyFont="1" applyBorder="1" applyAlignment="1" applyProtection="1">
      <alignment horizontal="center" vertical="center"/>
      <protection locked="0"/>
    </xf>
    <xf numFmtId="38" fontId="9" fillId="0" borderId="11" xfId="1" applyFont="1" applyBorder="1" applyAlignment="1">
      <alignment horizontal="center" vertical="center" textRotation="255"/>
    </xf>
    <xf numFmtId="38" fontId="9" fillId="0" borderId="46" xfId="1" applyFont="1" applyBorder="1" applyAlignment="1">
      <alignment horizontal="center" vertical="center" textRotation="255"/>
    </xf>
    <xf numFmtId="38" fontId="9" fillId="0" borderId="21" xfId="1" applyFont="1" applyBorder="1" applyAlignment="1">
      <alignment horizontal="center" vertical="center" textRotation="255"/>
    </xf>
    <xf numFmtId="38" fontId="17" fillId="0" borderId="180" xfId="1" applyFont="1" applyBorder="1" applyAlignment="1" applyProtection="1">
      <alignment horizontal="center" vertical="center"/>
      <protection locked="0"/>
    </xf>
    <xf numFmtId="38" fontId="17" fillId="0" borderId="124" xfId="1" applyFont="1" applyBorder="1" applyAlignment="1" applyProtection="1">
      <alignment horizontal="center" vertical="center"/>
      <protection locked="0"/>
    </xf>
    <xf numFmtId="38" fontId="17" fillId="0" borderId="125" xfId="1" applyFont="1" applyBorder="1" applyAlignment="1" applyProtection="1">
      <alignment horizontal="center" vertical="center"/>
      <protection locked="0"/>
    </xf>
    <xf numFmtId="38" fontId="17" fillId="0" borderId="181" xfId="1" applyFont="1" applyBorder="1" applyAlignment="1" applyProtection="1">
      <alignment horizontal="center" vertical="center"/>
      <protection locked="0"/>
    </xf>
    <xf numFmtId="38" fontId="17" fillId="0" borderId="121" xfId="1" applyFont="1" applyBorder="1" applyAlignment="1" applyProtection="1">
      <alignment horizontal="center" vertical="center"/>
      <protection locked="0"/>
    </xf>
    <xf numFmtId="38" fontId="17" fillId="0" borderId="122" xfId="1" applyFont="1" applyBorder="1" applyAlignment="1" applyProtection="1">
      <alignment horizontal="center" vertical="center"/>
      <protection locked="0"/>
    </xf>
    <xf numFmtId="38" fontId="17" fillId="0" borderId="134" xfId="1" applyFont="1" applyBorder="1" applyAlignment="1" applyProtection="1">
      <alignment horizontal="center" vertical="center"/>
      <protection locked="0"/>
    </xf>
    <xf numFmtId="38" fontId="17" fillId="0" borderId="93" xfId="1" applyFont="1" applyBorder="1" applyAlignment="1" applyProtection="1">
      <alignment horizontal="center" vertical="center"/>
      <protection locked="0"/>
    </xf>
    <xf numFmtId="38" fontId="17" fillId="0" borderId="94" xfId="1" applyFont="1" applyBorder="1" applyAlignment="1" applyProtection="1">
      <alignment horizontal="center" vertical="center"/>
      <protection locked="0"/>
    </xf>
    <xf numFmtId="38" fontId="5" fillId="4" borderId="3" xfId="1" applyFont="1" applyFill="1" applyBorder="1" applyAlignment="1" applyProtection="1">
      <alignment horizontal="center" vertical="center" wrapText="1"/>
    </xf>
    <xf numFmtId="38" fontId="5" fillId="4" borderId="6" xfId="1" applyFont="1" applyFill="1" applyBorder="1" applyAlignment="1" applyProtection="1">
      <alignment horizontal="center" vertical="center"/>
    </xf>
    <xf numFmtId="38" fontId="5" fillId="4" borderId="2" xfId="1" applyFont="1" applyFill="1" applyBorder="1" applyAlignment="1" applyProtection="1">
      <alignment horizontal="center" vertical="center"/>
    </xf>
    <xf numFmtId="38" fontId="5" fillId="4" borderId="19" xfId="1" applyFont="1" applyFill="1" applyBorder="1" applyAlignment="1" applyProtection="1">
      <alignment horizontal="center" vertical="center"/>
    </xf>
    <xf numFmtId="38" fontId="5" fillId="0" borderId="7" xfId="1" applyFont="1" applyFill="1" applyBorder="1" applyAlignment="1" applyProtection="1">
      <alignment horizontal="center" vertical="center" shrinkToFit="1"/>
    </xf>
    <xf numFmtId="38" fontId="5" fillId="0" borderId="18" xfId="1" applyFont="1" applyFill="1" applyBorder="1" applyAlignment="1" applyProtection="1">
      <alignment horizontal="center" vertical="center" shrinkToFit="1"/>
    </xf>
    <xf numFmtId="38" fontId="7" fillId="7" borderId="5" xfId="1" applyFont="1" applyFill="1" applyBorder="1" applyAlignment="1" applyProtection="1">
      <alignment horizontal="center" vertical="center" shrinkToFit="1"/>
      <protection locked="0"/>
    </xf>
    <xf numFmtId="38" fontId="7" fillId="7" borderId="0" xfId="1" applyFont="1" applyFill="1" applyBorder="1" applyAlignment="1" applyProtection="1">
      <alignment horizontal="center" vertical="center" shrinkToFit="1"/>
      <protection locked="0"/>
    </xf>
    <xf numFmtId="38" fontId="8" fillId="7" borderId="5" xfId="1" applyFont="1" applyFill="1" applyBorder="1" applyAlignment="1" applyProtection="1">
      <alignment horizontal="center" vertical="center" shrinkToFit="1"/>
      <protection locked="0"/>
    </xf>
    <xf numFmtId="38" fontId="8" fillId="7" borderId="0" xfId="1" applyFont="1" applyFill="1" applyBorder="1" applyAlignment="1" applyProtection="1">
      <alignment horizontal="center" vertical="center" shrinkToFit="1"/>
      <protection locked="0"/>
    </xf>
    <xf numFmtId="38" fontId="9" fillId="7" borderId="23" xfId="1" applyFont="1" applyFill="1" applyBorder="1" applyAlignment="1">
      <alignment horizontal="center" vertical="center" wrapText="1"/>
    </xf>
    <xf numFmtId="38" fontId="9" fillId="7" borderId="183" xfId="1" applyFont="1" applyFill="1" applyBorder="1" applyAlignment="1">
      <alignment horizontal="center" vertical="center" wrapText="1"/>
    </xf>
    <xf numFmtId="38" fontId="9" fillId="7" borderId="30" xfId="1" applyFont="1" applyFill="1" applyBorder="1" applyAlignment="1">
      <alignment horizontal="center" vertical="center" wrapText="1"/>
    </xf>
    <xf numFmtId="38" fontId="9" fillId="7" borderId="184" xfId="1" applyFont="1" applyFill="1" applyBorder="1" applyAlignment="1">
      <alignment horizontal="center" vertical="center" wrapText="1"/>
    </xf>
    <xf numFmtId="38" fontId="13" fillId="0" borderId="183" xfId="1" applyFont="1" applyFill="1" applyBorder="1" applyAlignment="1" applyProtection="1">
      <alignment horizontal="center" vertical="center" wrapText="1"/>
      <protection locked="0"/>
    </xf>
    <xf numFmtId="38" fontId="13" fillId="0" borderId="184" xfId="1" applyFont="1" applyFill="1" applyBorder="1" applyAlignment="1" applyProtection="1">
      <alignment horizontal="center" vertical="center" wrapText="1"/>
      <protection locked="0"/>
    </xf>
    <xf numFmtId="38" fontId="9" fillId="7" borderId="183" xfId="1" applyFont="1" applyFill="1" applyBorder="1" applyAlignment="1">
      <alignment horizontal="center" vertical="center"/>
    </xf>
    <xf numFmtId="38" fontId="9" fillId="7" borderId="184" xfId="1" applyFont="1" applyFill="1" applyBorder="1" applyAlignment="1">
      <alignment horizontal="center" vertical="center"/>
    </xf>
    <xf numFmtId="38" fontId="13" fillId="0" borderId="24" xfId="1" applyFont="1" applyFill="1" applyBorder="1" applyAlignment="1" applyProtection="1">
      <alignment horizontal="center" vertical="center" wrapText="1"/>
      <protection locked="0"/>
    </xf>
    <xf numFmtId="38" fontId="13" fillId="0" borderId="31" xfId="1" applyFont="1" applyFill="1" applyBorder="1" applyAlignment="1" applyProtection="1">
      <alignment horizontal="center" vertical="center" wrapText="1"/>
      <protection locked="0"/>
    </xf>
    <xf numFmtId="38" fontId="9" fillId="0" borderId="72" xfId="1" applyFont="1" applyFill="1" applyBorder="1" applyAlignment="1" applyProtection="1">
      <alignment horizontal="center" vertical="center" shrinkToFit="1"/>
      <protection locked="0"/>
    </xf>
    <xf numFmtId="38" fontId="9" fillId="0" borderId="75" xfId="1" applyFont="1" applyFill="1" applyBorder="1" applyAlignment="1" applyProtection="1">
      <alignment horizontal="center" vertical="center" shrinkToFit="1"/>
      <protection locked="0"/>
    </xf>
    <xf numFmtId="38" fontId="5" fillId="4" borderId="56" xfId="1" applyFont="1" applyFill="1" applyBorder="1" applyAlignment="1" applyProtection="1">
      <alignment horizontal="center" vertical="center" wrapText="1"/>
    </xf>
    <xf numFmtId="38" fontId="5" fillId="4" borderId="95" xfId="1" applyFont="1" applyFill="1" applyBorder="1" applyAlignment="1" applyProtection="1">
      <alignment horizontal="center" vertical="center"/>
    </xf>
    <xf numFmtId="38" fontId="5" fillId="4" borderId="14" xfId="1" applyFont="1" applyFill="1" applyBorder="1" applyAlignment="1" applyProtection="1">
      <alignment horizontal="center" vertical="center"/>
    </xf>
    <xf numFmtId="38" fontId="5" fillId="4" borderId="1" xfId="1" applyFont="1" applyFill="1" applyBorder="1" applyAlignment="1" applyProtection="1">
      <alignment horizontal="center" vertical="center"/>
    </xf>
    <xf numFmtId="38" fontId="5" fillId="0" borderId="82" xfId="1" applyFont="1" applyFill="1" applyBorder="1" applyAlignment="1" applyProtection="1">
      <alignment horizontal="center" vertical="center" shrinkToFit="1"/>
    </xf>
    <xf numFmtId="38" fontId="5" fillId="0" borderId="17" xfId="1" applyFont="1" applyFill="1" applyBorder="1" applyAlignment="1" applyProtection="1">
      <alignment horizontal="center" vertical="center" shrinkToFit="1"/>
    </xf>
    <xf numFmtId="38" fontId="43" fillId="6" borderId="17" xfId="1" applyFont="1" applyFill="1" applyBorder="1" applyAlignment="1" applyProtection="1">
      <alignment horizontal="center" vertical="center" shrinkToFit="1"/>
    </xf>
    <xf numFmtId="38" fontId="43" fillId="6" borderId="1" xfId="1" applyFont="1" applyFill="1" applyBorder="1" applyAlignment="1" applyProtection="1">
      <alignment horizontal="center" vertical="center" shrinkToFit="1"/>
    </xf>
    <xf numFmtId="38" fontId="43" fillId="6" borderId="16" xfId="1" applyFont="1" applyFill="1" applyBorder="1" applyAlignment="1" applyProtection="1">
      <alignment horizontal="center" vertical="center" shrinkToFit="1"/>
    </xf>
    <xf numFmtId="176" fontId="11" fillId="5" borderId="18" xfId="1" applyNumberFormat="1" applyFont="1" applyFill="1" applyBorder="1" applyAlignment="1" applyProtection="1">
      <alignment horizontal="center" vertical="center" shrinkToFit="1"/>
    </xf>
    <xf numFmtId="176" fontId="11" fillId="5" borderId="0" xfId="1" applyNumberFormat="1" applyFont="1" applyFill="1" applyBorder="1" applyAlignment="1" applyProtection="1">
      <alignment horizontal="center" vertical="center" shrinkToFit="1"/>
    </xf>
    <xf numFmtId="176" fontId="11" fillId="5" borderId="19" xfId="1" applyNumberFormat="1" applyFont="1" applyFill="1" applyBorder="1" applyAlignment="1" applyProtection="1">
      <alignment horizontal="center" vertical="center" shrinkToFit="1"/>
    </xf>
    <xf numFmtId="38" fontId="9" fillId="4" borderId="3" xfId="1" applyFont="1" applyFill="1" applyBorder="1" applyAlignment="1" applyProtection="1">
      <alignment horizontal="center" vertical="center" wrapText="1"/>
    </xf>
    <xf numFmtId="38" fontId="9" fillId="4" borderId="4" xfId="1" applyFont="1" applyFill="1" applyBorder="1" applyAlignment="1" applyProtection="1">
      <alignment horizontal="center" vertical="center" wrapText="1"/>
    </xf>
    <xf numFmtId="38" fontId="9" fillId="4" borderId="2" xfId="1" applyFont="1" applyFill="1" applyBorder="1" applyAlignment="1" applyProtection="1">
      <alignment horizontal="center" vertical="center" wrapText="1"/>
    </xf>
    <xf numFmtId="38" fontId="9" fillId="4" borderId="25" xfId="1" applyFont="1" applyFill="1" applyBorder="1" applyAlignment="1" applyProtection="1">
      <alignment horizontal="center" vertical="center" wrapText="1"/>
    </xf>
    <xf numFmtId="38" fontId="9" fillId="4" borderId="14" xfId="1" applyFont="1" applyFill="1" applyBorder="1" applyAlignment="1" applyProtection="1">
      <alignment horizontal="center" vertical="center" wrapText="1"/>
    </xf>
    <xf numFmtId="38" fontId="9" fillId="4" borderId="15" xfId="1" applyFont="1" applyFill="1" applyBorder="1" applyAlignment="1" applyProtection="1">
      <alignment horizontal="center" vertical="center" wrapText="1"/>
    </xf>
    <xf numFmtId="38" fontId="9" fillId="0" borderId="185" xfId="1" applyFont="1" applyBorder="1" applyAlignment="1" applyProtection="1">
      <alignment horizontal="center" vertical="center"/>
      <protection locked="0"/>
    </xf>
    <xf numFmtId="38" fontId="9" fillId="0" borderId="157" xfId="1" applyFont="1" applyBorder="1" applyAlignment="1" applyProtection="1">
      <alignment horizontal="center" vertical="center"/>
      <protection locked="0"/>
    </xf>
    <xf numFmtId="178" fontId="9" fillId="0" borderId="2" xfId="1" applyNumberFormat="1" applyFont="1" applyBorder="1" applyAlignment="1" applyProtection="1">
      <alignment horizontal="center" vertical="center"/>
      <protection locked="0"/>
    </xf>
    <xf numFmtId="178" fontId="9" fillId="0" borderId="25" xfId="1" applyNumberFormat="1" applyFont="1" applyBorder="1" applyAlignment="1" applyProtection="1">
      <alignment horizontal="center" vertical="center"/>
      <protection locked="0"/>
    </xf>
    <xf numFmtId="38" fontId="9" fillId="0" borderId="192" xfId="1" applyFont="1" applyBorder="1" applyAlignment="1" applyProtection="1">
      <alignment horizontal="center" vertical="center"/>
      <protection locked="0"/>
    </xf>
    <xf numFmtId="38" fontId="9" fillId="0" borderId="70" xfId="1" applyFont="1" applyBorder="1" applyAlignment="1" applyProtection="1">
      <alignment horizontal="center" vertical="center"/>
      <protection locked="0"/>
    </xf>
    <xf numFmtId="38" fontId="9" fillId="0" borderId="174" xfId="1" applyFont="1" applyBorder="1" applyAlignment="1" applyProtection="1">
      <alignment horizontal="center" vertical="center"/>
      <protection locked="0"/>
    </xf>
    <xf numFmtId="38" fontId="9" fillId="2" borderId="193" xfId="1" applyFont="1" applyFill="1" applyBorder="1" applyAlignment="1" applyProtection="1">
      <alignment horizontal="center" vertical="center" shrinkToFit="1"/>
      <protection locked="0"/>
    </xf>
    <xf numFmtId="38" fontId="9" fillId="2" borderId="38" xfId="1" applyFont="1" applyFill="1" applyBorder="1" applyAlignment="1" applyProtection="1">
      <alignment horizontal="center" vertical="center" shrinkToFit="1"/>
      <protection locked="0"/>
    </xf>
    <xf numFmtId="38" fontId="9" fillId="2" borderId="44" xfId="1" applyFont="1" applyFill="1" applyBorder="1" applyAlignment="1" applyProtection="1">
      <alignment horizontal="center" vertical="center" shrinkToFit="1"/>
      <protection locked="0"/>
    </xf>
    <xf numFmtId="0" fontId="9" fillId="0" borderId="194" xfId="1" applyNumberFormat="1" applyFont="1" applyBorder="1" applyAlignment="1" applyProtection="1">
      <alignment horizontal="center" vertical="center" wrapText="1"/>
      <protection locked="0"/>
    </xf>
    <xf numFmtId="0" fontId="9" fillId="0" borderId="195" xfId="1" applyNumberFormat="1" applyFont="1" applyBorder="1" applyAlignment="1" applyProtection="1">
      <alignment horizontal="center" vertical="center" wrapText="1"/>
      <protection locked="0"/>
    </xf>
    <xf numFmtId="0" fontId="9" fillId="0" borderId="36" xfId="1" applyNumberFormat="1" applyFont="1" applyBorder="1" applyAlignment="1" applyProtection="1">
      <alignment horizontal="center" vertical="center" wrapText="1"/>
      <protection locked="0"/>
    </xf>
    <xf numFmtId="0" fontId="9" fillId="0" borderId="69" xfId="1" applyNumberFormat="1" applyFont="1" applyBorder="1" applyAlignment="1" applyProtection="1">
      <alignment horizontal="center" vertical="center" wrapText="1"/>
      <protection locked="0"/>
    </xf>
    <xf numFmtId="0" fontId="9" fillId="0" borderId="42" xfId="1" applyNumberFormat="1" applyFont="1" applyBorder="1" applyAlignment="1" applyProtection="1">
      <alignment horizontal="center" vertical="center" wrapText="1"/>
      <protection locked="0"/>
    </xf>
    <xf numFmtId="0" fontId="9" fillId="0" borderId="132" xfId="1" applyNumberFormat="1" applyFont="1" applyBorder="1" applyAlignment="1" applyProtection="1">
      <alignment horizontal="center" vertical="center" wrapText="1"/>
      <protection locked="0"/>
    </xf>
    <xf numFmtId="38" fontId="9" fillId="0" borderId="96" xfId="1" applyFont="1" applyBorder="1" applyAlignment="1" applyProtection="1">
      <alignment horizontal="center" vertical="center"/>
      <protection locked="0"/>
    </xf>
    <xf numFmtId="38" fontId="9" fillId="0" borderId="34" xfId="1" applyFont="1" applyBorder="1" applyAlignment="1" applyProtection="1">
      <alignment horizontal="center" vertical="center"/>
      <protection locked="0"/>
    </xf>
    <xf numFmtId="38" fontId="9" fillId="0" borderId="98" xfId="1" applyFont="1" applyBorder="1" applyAlignment="1" applyProtection="1">
      <alignment horizontal="center" vertical="center"/>
      <protection locked="0"/>
    </xf>
    <xf numFmtId="38" fontId="9" fillId="0" borderId="14" xfId="1" applyFont="1" applyBorder="1" applyAlignment="1" applyProtection="1">
      <alignment horizontal="center" vertical="center" wrapText="1"/>
      <protection locked="0"/>
    </xf>
    <xf numFmtId="38" fontId="9" fillId="0" borderId="1" xfId="1" applyFont="1" applyBorder="1" applyAlignment="1" applyProtection="1">
      <alignment horizontal="center" vertical="center" wrapText="1"/>
      <protection locked="0"/>
    </xf>
    <xf numFmtId="38" fontId="9" fillId="0" borderId="15" xfId="1" applyFont="1" applyBorder="1" applyAlignment="1" applyProtection="1">
      <alignment horizontal="center" vertical="center" wrapText="1"/>
      <protection locked="0"/>
    </xf>
    <xf numFmtId="178" fontId="10" fillId="0" borderId="197" xfId="1" applyNumberFormat="1" applyFont="1" applyFill="1" applyBorder="1" applyAlignment="1" applyProtection="1">
      <alignment horizontal="center" vertical="center"/>
      <protection locked="0"/>
    </xf>
    <xf numFmtId="178" fontId="10" fillId="0" borderId="156" xfId="1" applyNumberFormat="1" applyFont="1" applyFill="1" applyBorder="1" applyAlignment="1" applyProtection="1">
      <alignment horizontal="center" vertical="center"/>
      <protection locked="0"/>
    </xf>
    <xf numFmtId="178" fontId="10" fillId="0" borderId="17" xfId="1" applyNumberFormat="1" applyFont="1" applyFill="1" applyBorder="1" applyAlignment="1" applyProtection="1">
      <alignment horizontal="center" vertical="center"/>
      <protection locked="0"/>
    </xf>
    <xf numFmtId="178" fontId="10" fillId="0" borderId="15" xfId="1" applyNumberFormat="1" applyFont="1" applyFill="1" applyBorder="1" applyAlignment="1" applyProtection="1">
      <alignment horizontal="center" vertical="center"/>
      <protection locked="0"/>
    </xf>
    <xf numFmtId="38" fontId="9" fillId="0" borderId="3" xfId="1" applyFont="1" applyFill="1" applyBorder="1" applyAlignment="1">
      <alignment horizontal="center" vertical="center" wrapText="1"/>
    </xf>
    <xf numFmtId="38" fontId="9" fillId="0" borderId="5" xfId="1" applyFont="1" applyFill="1" applyBorder="1" applyAlignment="1">
      <alignment horizontal="center" vertical="center" wrapText="1"/>
    </xf>
    <xf numFmtId="38" fontId="9" fillId="0" borderId="4" xfId="1" applyFont="1" applyFill="1" applyBorder="1" applyAlignment="1">
      <alignment horizontal="center" vertical="center" wrapText="1"/>
    </xf>
    <xf numFmtId="38" fontId="9" fillId="0" borderId="14" xfId="1" applyFont="1" applyFill="1" applyBorder="1" applyAlignment="1">
      <alignment horizontal="center" vertical="center" wrapText="1"/>
    </xf>
    <xf numFmtId="38" fontId="9" fillId="0" borderId="1" xfId="1" applyFont="1" applyFill="1" applyBorder="1" applyAlignment="1">
      <alignment horizontal="center" vertical="center" wrapText="1"/>
    </xf>
    <xf numFmtId="38" fontId="9" fillId="0" borderId="15" xfId="1" applyFont="1" applyFill="1" applyBorder="1" applyAlignment="1">
      <alignment horizontal="center" vertical="center" wrapText="1"/>
    </xf>
    <xf numFmtId="179" fontId="9" fillId="0" borderId="81" xfId="1" applyNumberFormat="1" applyFont="1" applyFill="1" applyBorder="1" applyAlignment="1">
      <alignment horizontal="center" vertical="center" wrapText="1"/>
    </xf>
    <xf numFmtId="179" fontId="9" fillId="0" borderId="85" xfId="1" applyNumberFormat="1" applyFont="1" applyFill="1" applyBorder="1" applyAlignment="1">
      <alignment horizontal="center" vertical="center" wrapText="1"/>
    </xf>
    <xf numFmtId="179" fontId="9" fillId="0" borderId="39" xfId="1" applyNumberFormat="1" applyFont="1" applyFill="1" applyBorder="1" applyAlignment="1">
      <alignment horizontal="center" vertical="center" wrapText="1"/>
    </xf>
    <xf numFmtId="38" fontId="15" fillId="2" borderId="7" xfId="1" applyFont="1" applyFill="1" applyBorder="1" applyAlignment="1">
      <alignment horizontal="center" vertical="center" wrapText="1"/>
    </xf>
    <xf numFmtId="38" fontId="15" fillId="2" borderId="5" xfId="1" applyFont="1" applyFill="1" applyBorder="1" applyAlignment="1">
      <alignment horizontal="center" vertical="center" wrapText="1"/>
    </xf>
    <xf numFmtId="38" fontId="15" fillId="2" borderId="6" xfId="1" applyFont="1" applyFill="1" applyBorder="1" applyAlignment="1">
      <alignment horizontal="center" vertical="center" wrapText="1"/>
    </xf>
    <xf numFmtId="38" fontId="15" fillId="2" borderId="18" xfId="1" applyFont="1" applyFill="1" applyBorder="1" applyAlignment="1">
      <alignment horizontal="center" vertical="center" wrapText="1"/>
    </xf>
    <xf numFmtId="38" fontId="15" fillId="2" borderId="0" xfId="1" applyFont="1" applyFill="1" applyBorder="1" applyAlignment="1">
      <alignment horizontal="center" vertical="center" wrapText="1"/>
    </xf>
    <xf numFmtId="38" fontId="15" fillId="2" borderId="19" xfId="1" applyFont="1" applyFill="1" applyBorder="1" applyAlignment="1">
      <alignment horizontal="center" vertical="center" wrapText="1"/>
    </xf>
    <xf numFmtId="38" fontId="15" fillId="2" borderId="87" xfId="1" applyFont="1" applyFill="1" applyBorder="1" applyAlignment="1">
      <alignment horizontal="center" vertical="center" wrapText="1"/>
    </xf>
    <xf numFmtId="38" fontId="15" fillId="2" borderId="84" xfId="1" applyFont="1" applyFill="1" applyBorder="1" applyAlignment="1">
      <alignment horizontal="center" vertical="center" wrapText="1"/>
    </xf>
    <xf numFmtId="38" fontId="15" fillId="2" borderId="198" xfId="1" applyFont="1" applyFill="1" applyBorder="1" applyAlignment="1">
      <alignment horizontal="center" vertical="center" wrapText="1"/>
    </xf>
    <xf numFmtId="38" fontId="9" fillId="2" borderId="90" xfId="1" applyFont="1" applyFill="1" applyBorder="1" applyAlignment="1">
      <alignment horizontal="center" vertical="center" wrapText="1"/>
    </xf>
    <xf numFmtId="38" fontId="9" fillId="2" borderId="91" xfId="1" applyFont="1" applyFill="1" applyBorder="1" applyAlignment="1">
      <alignment horizontal="center" vertical="center" wrapText="1"/>
    </xf>
    <xf numFmtId="38" fontId="9" fillId="2" borderId="199" xfId="1" applyFont="1" applyFill="1" applyBorder="1" applyAlignment="1">
      <alignment horizontal="center" vertical="center" wrapText="1"/>
    </xf>
    <xf numFmtId="38" fontId="9" fillId="2" borderId="136" xfId="1" applyFont="1" applyFill="1" applyBorder="1" applyAlignment="1" applyProtection="1">
      <alignment horizontal="center" vertical="center"/>
    </xf>
    <xf numFmtId="38" fontId="9" fillId="2" borderId="188" xfId="1" applyFont="1" applyFill="1" applyBorder="1" applyAlignment="1" applyProtection="1">
      <alignment horizontal="center" vertical="center"/>
    </xf>
    <xf numFmtId="38" fontId="9" fillId="2" borderId="5" xfId="1" applyFont="1" applyFill="1" applyBorder="1" applyAlignment="1" applyProtection="1">
      <alignment horizontal="center" vertical="center"/>
    </xf>
    <xf numFmtId="38" fontId="9" fillId="2" borderId="4" xfId="1" applyFont="1" applyFill="1" applyBorder="1" applyAlignment="1" applyProtection="1">
      <alignment horizontal="center" vertical="center"/>
    </xf>
    <xf numFmtId="38" fontId="9" fillId="2" borderId="190" xfId="1" applyFont="1" applyFill="1" applyBorder="1" applyAlignment="1" applyProtection="1">
      <alignment horizontal="center" vertical="center"/>
    </xf>
    <xf numFmtId="38" fontId="9" fillId="2" borderId="191" xfId="1" applyFont="1" applyFill="1" applyBorder="1" applyAlignment="1" applyProtection="1">
      <alignment horizontal="center" vertical="center"/>
    </xf>
    <xf numFmtId="38" fontId="9" fillId="0" borderId="185" xfId="1" applyFont="1" applyBorder="1" applyAlignment="1" applyProtection="1">
      <alignment horizontal="center" vertical="center"/>
    </xf>
    <xf numFmtId="38" fontId="9" fillId="0" borderId="157" xfId="1" applyFont="1" applyBorder="1" applyAlignment="1" applyProtection="1">
      <alignment horizontal="center" vertical="center"/>
    </xf>
    <xf numFmtId="178" fontId="9" fillId="0" borderId="186" xfId="1" applyNumberFormat="1" applyFont="1" applyBorder="1" applyAlignment="1" applyProtection="1">
      <alignment horizontal="center" vertical="center"/>
    </xf>
    <xf numFmtId="178" fontId="9" fillId="0" borderId="187" xfId="1" applyNumberFormat="1" applyFont="1" applyBorder="1" applyAlignment="1" applyProtection="1">
      <alignment horizontal="center" vertical="center"/>
    </xf>
    <xf numFmtId="178" fontId="9" fillId="12" borderId="173" xfId="1" applyNumberFormat="1" applyFont="1" applyFill="1" applyBorder="1" applyAlignment="1" applyProtection="1">
      <alignment horizontal="center" vertical="center"/>
      <protection locked="0"/>
    </xf>
    <xf numFmtId="178" fontId="9" fillId="12" borderId="196" xfId="1" applyNumberFormat="1" applyFont="1" applyFill="1" applyBorder="1" applyAlignment="1" applyProtection="1">
      <alignment horizontal="center" vertical="center"/>
      <protection locked="0"/>
    </xf>
    <xf numFmtId="178" fontId="9" fillId="12" borderId="14" xfId="1" applyNumberFormat="1" applyFont="1" applyFill="1" applyBorder="1" applyAlignment="1" applyProtection="1">
      <alignment horizontal="center" vertical="center"/>
      <protection locked="0"/>
    </xf>
    <xf numFmtId="178" fontId="9" fillId="12" borderId="16" xfId="1" applyNumberFormat="1" applyFont="1" applyFill="1" applyBorder="1" applyAlignment="1" applyProtection="1">
      <alignment horizontal="center" vertical="center"/>
      <protection locked="0"/>
    </xf>
    <xf numFmtId="178" fontId="10" fillId="0" borderId="2" xfId="1" applyNumberFormat="1" applyFont="1" applyFill="1" applyBorder="1" applyAlignment="1" applyProtection="1">
      <alignment horizontal="center" vertical="center"/>
    </xf>
    <xf numFmtId="178" fontId="10" fillId="0" borderId="19" xfId="1" applyNumberFormat="1" applyFont="1" applyFill="1" applyBorder="1" applyAlignment="1" applyProtection="1">
      <alignment horizontal="center" vertical="center"/>
    </xf>
    <xf numFmtId="178" fontId="10" fillId="0" borderId="33" xfId="1" applyNumberFormat="1" applyFont="1" applyFill="1" applyBorder="1" applyAlignment="1" applyProtection="1">
      <alignment horizontal="center" vertical="center"/>
    </xf>
    <xf numFmtId="178" fontId="10" fillId="0" borderId="98" xfId="1" applyNumberFormat="1" applyFont="1" applyFill="1" applyBorder="1" applyAlignment="1" applyProtection="1">
      <alignment horizontal="center" vertical="center"/>
    </xf>
    <xf numFmtId="38" fontId="22" fillId="0" borderId="138" xfId="1" applyFont="1" applyBorder="1" applyAlignment="1" applyProtection="1">
      <alignment horizontal="left" vertical="center" indent="1"/>
      <protection locked="0"/>
    </xf>
    <xf numFmtId="38" fontId="22" fillId="0" borderId="64" xfId="1" applyFont="1" applyBorder="1" applyAlignment="1" applyProtection="1">
      <alignment horizontal="left" vertical="center" indent="1"/>
      <protection locked="0"/>
    </xf>
    <xf numFmtId="38" fontId="22" fillId="0" borderId="139" xfId="1" applyFont="1" applyBorder="1" applyAlignment="1" applyProtection="1">
      <alignment horizontal="left" vertical="center" indent="1"/>
      <protection locked="0"/>
    </xf>
    <xf numFmtId="58" fontId="24" fillId="0" borderId="0" xfId="4" applyNumberFormat="1" applyFont="1" applyAlignment="1">
      <alignment horizontal="center" vertical="center"/>
    </xf>
    <xf numFmtId="0" fontId="27" fillId="0" borderId="0" xfId="4" applyFont="1" applyAlignment="1">
      <alignment horizontal="center" vertical="center"/>
    </xf>
    <xf numFmtId="0" fontId="25" fillId="0" borderId="115" xfId="4" applyFont="1" applyBorder="1" applyAlignment="1">
      <alignment horizontal="center" vertical="center" shrinkToFit="1"/>
    </xf>
    <xf numFmtId="0" fontId="25" fillId="0" borderId="55" xfId="4" applyFont="1" applyBorder="1" applyAlignment="1">
      <alignment horizontal="center" vertical="center" shrinkToFit="1"/>
    </xf>
    <xf numFmtId="0" fontId="25" fillId="0" borderId="45" xfId="4" applyFont="1" applyBorder="1" applyAlignment="1">
      <alignment horizontal="center" vertical="center" shrinkToFit="1"/>
    </xf>
    <xf numFmtId="0" fontId="25" fillId="0" borderId="48" xfId="4" applyFont="1" applyBorder="1" applyAlignment="1">
      <alignment horizontal="center" vertical="center" shrinkToFit="1"/>
    </xf>
    <xf numFmtId="0" fontId="25" fillId="0" borderId="104" xfId="4" applyFont="1" applyBorder="1" applyAlignment="1">
      <alignment horizontal="center" vertical="center" shrinkToFit="1"/>
    </xf>
    <xf numFmtId="0" fontId="25" fillId="0" borderId="20" xfId="4" applyFont="1" applyBorder="1" applyAlignment="1">
      <alignment horizontal="center" vertical="center" shrinkToFit="1"/>
    </xf>
    <xf numFmtId="0" fontId="15" fillId="0" borderId="147" xfId="4" applyFont="1" applyBorder="1" applyAlignment="1">
      <alignment horizontal="center" vertical="center"/>
    </xf>
    <xf numFmtId="0" fontId="15" fillId="0" borderId="148" xfId="4" applyFont="1" applyBorder="1" applyAlignment="1">
      <alignment horizontal="center" vertical="center"/>
    </xf>
    <xf numFmtId="0" fontId="25" fillId="0" borderId="13" xfId="4" applyFont="1" applyBorder="1" applyAlignment="1">
      <alignment horizontal="center" vertical="center"/>
    </xf>
    <xf numFmtId="0" fontId="25" fillId="0" borderId="147" xfId="4" applyFont="1" applyBorder="1" applyAlignment="1">
      <alignment horizontal="center" vertical="center"/>
    </xf>
    <xf numFmtId="0" fontId="25" fillId="0" borderId="148" xfId="4" applyFont="1" applyBorder="1" applyAlignment="1">
      <alignment horizontal="center" vertical="center"/>
    </xf>
    <xf numFmtId="0" fontId="25" fillId="12" borderId="147" xfId="4" applyFont="1" applyFill="1" applyBorder="1" applyAlignment="1">
      <alignment horizontal="center" vertical="center"/>
    </xf>
    <xf numFmtId="0" fontId="25" fillId="12" borderId="148" xfId="4" applyFont="1" applyFill="1" applyBorder="1" applyAlignment="1">
      <alignment horizontal="center" vertical="center"/>
    </xf>
    <xf numFmtId="0" fontId="25" fillId="0" borderId="152" xfId="4" applyFont="1" applyBorder="1" applyAlignment="1">
      <alignment horizontal="center" vertical="center"/>
    </xf>
    <xf numFmtId="0" fontId="25" fillId="0" borderId="104" xfId="4" applyFont="1" applyBorder="1" applyAlignment="1">
      <alignment horizontal="center" vertical="center"/>
    </xf>
    <xf numFmtId="0" fontId="25" fillId="0" borderId="0" xfId="4" applyFont="1" applyAlignment="1">
      <alignment horizontal="center" vertical="top" textRotation="255"/>
    </xf>
    <xf numFmtId="0" fontId="25" fillId="0" borderId="0" xfId="4" applyFont="1" applyAlignment="1">
      <alignment horizontal="center" vertical="center" textRotation="255"/>
    </xf>
    <xf numFmtId="0" fontId="33" fillId="0" borderId="11" xfId="2" applyFont="1" applyBorder="1" applyAlignment="1">
      <alignment horizontal="center" vertical="center" wrapText="1"/>
    </xf>
    <xf numFmtId="0" fontId="33" fillId="0" borderId="46" xfId="2" applyFont="1" applyBorder="1" applyAlignment="1">
      <alignment horizontal="center" vertical="center" wrapText="1"/>
    </xf>
    <xf numFmtId="0" fontId="33" fillId="0" borderId="66" xfId="2" applyFont="1" applyBorder="1" applyAlignment="1">
      <alignment horizontal="center" vertical="center" wrapText="1"/>
    </xf>
    <xf numFmtId="0" fontId="33" fillId="0" borderId="52" xfId="2" applyFont="1" applyBorder="1" applyAlignment="1">
      <alignment horizontal="center" vertical="center" wrapText="1"/>
    </xf>
    <xf numFmtId="0" fontId="34" fillId="0" borderId="81" xfId="2" applyFont="1" applyBorder="1" applyAlignment="1">
      <alignment horizontal="center" vertical="center"/>
    </xf>
    <xf numFmtId="0" fontId="34" fillId="0" borderId="85" xfId="2" applyFont="1" applyBorder="1" applyAlignment="1">
      <alignment horizontal="center" vertical="center"/>
    </xf>
    <xf numFmtId="0" fontId="34" fillId="0" borderId="39" xfId="2" applyFont="1" applyBorder="1" applyAlignment="1">
      <alignment horizontal="center" vertical="center"/>
    </xf>
    <xf numFmtId="178" fontId="9" fillId="12" borderId="2" xfId="1" applyNumberFormat="1" applyFont="1" applyFill="1" applyBorder="1" applyAlignment="1" applyProtection="1">
      <alignment horizontal="center" vertical="center"/>
      <protection locked="0"/>
    </xf>
    <xf numFmtId="178" fontId="9" fillId="12" borderId="19" xfId="1" applyNumberFormat="1" applyFont="1" applyFill="1" applyBorder="1" applyAlignment="1" applyProtection="1">
      <alignment horizontal="center" vertical="center"/>
      <protection locked="0"/>
    </xf>
    <xf numFmtId="178" fontId="10" fillId="0" borderId="18" xfId="1" applyNumberFormat="1" applyFont="1" applyFill="1" applyBorder="1" applyAlignment="1" applyProtection="1">
      <alignment horizontal="center" vertical="center"/>
      <protection locked="0"/>
    </xf>
    <xf numFmtId="178" fontId="10" fillId="0" borderId="25" xfId="1" applyNumberFormat="1" applyFont="1" applyFill="1" applyBorder="1" applyAlignment="1" applyProtection="1">
      <alignment horizontal="center" vertical="center"/>
      <protection locked="0"/>
    </xf>
    <xf numFmtId="38" fontId="9" fillId="2" borderId="79" xfId="1" applyFont="1" applyFill="1" applyBorder="1" applyAlignment="1" applyProtection="1">
      <alignment horizontal="center" vertical="center" shrinkToFit="1"/>
      <protection locked="0"/>
    </xf>
    <xf numFmtId="0" fontId="9" fillId="0" borderId="77" xfId="1" applyNumberFormat="1" applyFont="1" applyBorder="1" applyAlignment="1" applyProtection="1">
      <alignment horizontal="center" vertical="center" wrapText="1"/>
      <protection locked="0"/>
    </xf>
    <xf numFmtId="0" fontId="9" fillId="0" borderId="67" xfId="1" applyNumberFormat="1" applyFont="1" applyBorder="1" applyAlignment="1" applyProtection="1">
      <alignment horizontal="center" vertical="center" wrapText="1"/>
      <protection locked="0"/>
    </xf>
  </cellXfs>
  <cellStyles count="7">
    <cellStyle name="パーセント 2" xfId="3" xr:uid="{FED1FA5F-26EE-439A-BE18-3470DF066541}"/>
    <cellStyle name="桁区切り" xfId="6" builtinId="6"/>
    <cellStyle name="桁区切り 2" xfId="1" xr:uid="{00000000-0005-0000-0000-000002000000}"/>
    <cellStyle name="桁区切り 2 2" xfId="5" xr:uid="{55B4D22E-C6F9-43B6-A62E-A38719DC5A40}"/>
    <cellStyle name="標準" xfId="0" builtinId="0"/>
    <cellStyle name="標準 2" xfId="4" xr:uid="{281D0D05-7639-4757-8B89-BC5D90FC902C}"/>
    <cellStyle name="標準 2 2" xfId="2" xr:uid="{00000000-0005-0000-0000-000004000000}"/>
  </cellStyles>
  <dxfs count="0"/>
  <tableStyles count="0" defaultTableStyle="TableStyleMedium2" defaultPivotStyle="PivotStyleLight16"/>
  <colors>
    <mruColors>
      <color rgb="FFFFFFCC"/>
      <color rgb="FFFFFF99"/>
      <color rgb="FFE7F1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himatabi1\Desktop\&#20196;&#21644;6&#24180;&#24230;&#12288;&#36039;&#26009;\&#20196;&#21644;6&#24180;&#24230;(2024&#65289;&#12288;&#35036;&#21161;&#37329;&#31639;&#20986;&#12471;&#12540;&#12488;&#12288;2&#26696;.xlsx" TargetMode="External"/><Relationship Id="rId1" Type="http://schemas.openxmlformats.org/officeDocument/2006/relationships/externalLinkPath" Target="file:///C:\Users\shimatabi1\Desktop\&#20196;&#21644;6&#24180;&#24230;&#12288;&#36039;&#26009;\&#20196;&#21644;6&#24180;&#24230;(2024&#65289;&#12288;&#35036;&#21161;&#37329;&#31639;&#20986;&#12471;&#12540;&#12488;&#12288;2&#26696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kenkanrensvr\Share\&#9679;&#22269;&#20869;&#35480;&#33268;&#37096;&#12288;&#35480;&#33268;&#20107;&#26989;&#35506;\&#9632;R&#65301;&#12288;&#12375;&#12414;&#26053;\&#20196;&#21644;5&#24180;&#24230;&#12288;&#24418;&#24907;&#21029;&#23455;&#32318;\&#65298;.&#20196;&#21644;&#65301;&#24180;&#24230;&#12288;&#23487;&#27850;&#23455;&#32318;&#12288;2.xlsx" TargetMode="External"/><Relationship Id="rId1" Type="http://schemas.openxmlformats.org/officeDocument/2006/relationships/externalLinkPath" Target="/&#9679;&#22269;&#20869;&#35480;&#33268;&#37096;&#12288;&#35480;&#33268;&#20107;&#26989;&#35506;/&#9632;R&#65301;&#12288;&#12375;&#12414;&#26053;/&#20196;&#21644;5&#24180;&#24230;&#12288;&#24418;&#24907;&#21029;&#23455;&#32318;/&#65298;.&#20196;&#21644;&#65301;&#24180;&#24230;&#12288;&#23487;&#27850;&#23455;&#32318;&#12288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新幹線なし　集計表枠外　2 (3)"/>
      <sheetName val="新幹線なし　集計表枠外　2 (2)"/>
      <sheetName val="Sheet2"/>
      <sheetName val="新幹線なし　集計表枠外　2"/>
      <sheetName val="新幹線なし　集計表枠内　1"/>
      <sheetName val="新幹線あり　集計枠内 　2"/>
      <sheetName val="新幹線あり　集計枠内　1"/>
      <sheetName val="R5利用　算出シート"/>
      <sheetName val="日本遺産"/>
      <sheetName val="新幹線なし　集計表枠内　2"/>
      <sheetName val="新幹線なし　集計表枠外　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5">
          <cell r="DA15" t="str">
            <v>閑散期</v>
          </cell>
          <cell r="DB15" t="str">
            <v>繁忙期</v>
          </cell>
        </row>
      </sheetData>
      <sheetData sheetId="5" refreshError="1"/>
      <sheetData sheetId="6" refreshError="1"/>
      <sheetData sheetId="7"/>
      <sheetData sheetId="8" refreshError="1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エスコート "/>
      <sheetName val="フリープラン"/>
      <sheetName val="受注型"/>
      <sheetName val="教育旅行"/>
      <sheetName val="宿泊施設"/>
    </sheetNames>
    <sheetDataSet>
      <sheetData sheetId="0"/>
      <sheetData sheetId="1"/>
      <sheetData sheetId="2"/>
      <sheetData sheetId="3"/>
      <sheetData sheetId="4">
        <row r="1">
          <cell r="A1" t="str">
            <v>対馬市</v>
          </cell>
          <cell r="B1" t="str">
            <v>壱岐市</v>
          </cell>
          <cell r="C1" t="str">
            <v>五島市</v>
          </cell>
          <cell r="D1" t="str">
            <v>上五島町</v>
          </cell>
          <cell r="E1" t="str">
            <v>小値賀</v>
          </cell>
          <cell r="F1" t="str">
            <v>宇久町</v>
          </cell>
          <cell r="G1" t="str">
            <v>壱岐市教育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05D29-2690-43D1-8811-906FC8E7DAE3}">
  <dimension ref="A1:DS212"/>
  <sheetViews>
    <sheetView tabSelected="1" zoomScale="90" zoomScaleNormal="90" zoomScaleSheetLayoutView="80" zoomScalePageLayoutView="80" workbookViewId="0">
      <selection activeCell="F26" sqref="F26:G27"/>
    </sheetView>
  </sheetViews>
  <sheetFormatPr defaultColWidth="5" defaultRowHeight="16.5" customHeight="1" outlineLevelCol="1" x14ac:dyDescent="0.15"/>
  <cols>
    <col min="1" max="1" width="1.375" style="20" customWidth="1"/>
    <col min="2" max="2" width="5.125" style="20" customWidth="1"/>
    <col min="3" max="18" width="5.625" style="20" customWidth="1"/>
    <col min="19" max="19" width="5.625" style="18" customWidth="1"/>
    <col min="20" max="20" width="5.625" style="22" customWidth="1"/>
    <col min="21" max="23" width="5.625" style="20" customWidth="1"/>
    <col min="24" max="25" width="5.625" style="22" customWidth="1"/>
    <col min="26" max="28" width="5.625" style="20" customWidth="1"/>
    <col min="29" max="29" width="5.625" style="22" customWidth="1"/>
    <col min="30" max="32" width="5.625" style="20" customWidth="1"/>
    <col min="33" max="33" width="5.625" style="22" customWidth="1"/>
    <col min="34" max="36" width="5.625" style="20" customWidth="1"/>
    <col min="37" max="37" width="5.625" style="22" customWidth="1"/>
    <col min="38" max="40" width="5.625" style="20" customWidth="1"/>
    <col min="41" max="41" width="5.625" style="22" customWidth="1"/>
    <col min="42" max="62" width="5.625" style="20" customWidth="1"/>
    <col min="63" max="72" width="5.625" style="20" hidden="1" customWidth="1" outlineLevel="1"/>
    <col min="73" max="74" width="5" style="20" hidden="1" customWidth="1" outlineLevel="1"/>
    <col min="75" max="76" width="8.25" style="14" hidden="1" customWidth="1" outlineLevel="1"/>
    <col min="77" max="77" width="10" style="14" hidden="1" customWidth="1" outlineLevel="1"/>
    <col min="78" max="80" width="10" style="29" hidden="1" customWidth="1" outlineLevel="1"/>
    <col min="81" max="90" width="10" style="23" hidden="1" customWidth="1" outlineLevel="1"/>
    <col min="91" max="91" width="11.75" style="23" hidden="1" customWidth="1" outlineLevel="1"/>
    <col min="92" max="92" width="10" style="23" hidden="1" customWidth="1" outlineLevel="1"/>
    <col min="93" max="94" width="10" style="24" hidden="1" customWidth="1" outlineLevel="1"/>
    <col min="95" max="96" width="11" style="24" hidden="1" customWidth="1" outlineLevel="1"/>
    <col min="97" max="99" width="11" style="25" hidden="1" customWidth="1" outlineLevel="1"/>
    <col min="100" max="101" width="11" style="23" hidden="1" customWidth="1" outlineLevel="1"/>
    <col min="102" max="102" width="11" style="25" hidden="1" customWidth="1" outlineLevel="1"/>
    <col min="103" max="103" width="10" style="23" hidden="1" customWidth="1" outlineLevel="1"/>
    <col min="104" max="104" width="11" style="23" hidden="1" customWidth="1" outlineLevel="1"/>
    <col min="105" max="106" width="10" style="14" hidden="1" customWidth="1" outlineLevel="1"/>
    <col min="107" max="108" width="9.625" style="14" hidden="1" customWidth="1" outlineLevel="1"/>
    <col min="109" max="109" width="7.75" style="15" hidden="1" customWidth="1" outlineLevel="1"/>
    <col min="110" max="110" width="11.5" style="16" customWidth="1" collapsed="1"/>
    <col min="111" max="111" width="9.25" style="14" customWidth="1"/>
    <col min="112" max="112" width="15.75" style="15" customWidth="1"/>
    <col min="113" max="113" width="15.5" style="15" customWidth="1"/>
    <col min="114" max="115" width="17.125" style="15" customWidth="1"/>
    <col min="116" max="116" width="9.25" style="15" customWidth="1"/>
    <col min="117" max="117" width="14.375" style="15" customWidth="1"/>
    <col min="118" max="118" width="10.875" style="15" customWidth="1"/>
    <col min="119" max="119" width="13.75" style="20" customWidth="1"/>
    <col min="120" max="120" width="11.5" style="20" customWidth="1"/>
    <col min="121" max="121" width="5" style="20"/>
    <col min="122" max="130" width="8.25" style="20" customWidth="1"/>
    <col min="131" max="16384" width="5" style="20"/>
  </cols>
  <sheetData>
    <row r="1" spans="2:121" ht="16.5" customHeight="1" x14ac:dyDescent="0.15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X1" s="20"/>
      <c r="Y1" s="6"/>
      <c r="Z1" s="6"/>
      <c r="AA1" s="6"/>
      <c r="AB1" s="6"/>
      <c r="AC1" s="6"/>
      <c r="AD1" s="6"/>
      <c r="AE1" s="6"/>
      <c r="AF1" s="6"/>
      <c r="AG1" s="6"/>
      <c r="AH1" s="6"/>
    </row>
    <row r="2" spans="2:121" s="6" customFormat="1" ht="16.5" customHeight="1" x14ac:dyDescent="0.15">
      <c r="V2" s="20"/>
      <c r="W2" s="20"/>
      <c r="Z2" s="177"/>
      <c r="AA2" s="177"/>
      <c r="AB2" s="177"/>
      <c r="AC2" s="177"/>
      <c r="AD2" s="177"/>
      <c r="AE2" s="177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88"/>
      <c r="BK2" s="188"/>
      <c r="BL2" s="188"/>
      <c r="BM2" s="188"/>
      <c r="BN2" s="188"/>
      <c r="BO2" s="188"/>
      <c r="BP2" s="188"/>
      <c r="BQ2" s="178"/>
      <c r="BR2" s="178"/>
      <c r="BS2" s="188"/>
      <c r="BT2" s="188"/>
      <c r="BZ2" s="8"/>
      <c r="CA2" s="8"/>
      <c r="CB2" s="8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10"/>
      <c r="CP2" s="10"/>
      <c r="CQ2" s="11"/>
      <c r="CR2" s="10"/>
      <c r="CS2" s="12"/>
      <c r="CT2" s="12"/>
      <c r="CU2" s="12"/>
      <c r="CV2" s="9"/>
      <c r="CW2" s="9"/>
      <c r="CX2" s="12"/>
      <c r="CY2" s="9"/>
      <c r="CZ2" s="13"/>
      <c r="DA2" s="14"/>
      <c r="DB2" s="14"/>
      <c r="DC2" s="14"/>
      <c r="DD2" s="14"/>
      <c r="DE2" s="15"/>
      <c r="DF2" s="16"/>
      <c r="DG2" s="14"/>
      <c r="DH2" s="15"/>
      <c r="DI2" s="15"/>
      <c r="DJ2" s="15"/>
      <c r="DK2" s="15"/>
      <c r="DL2" s="15"/>
      <c r="DM2" s="15"/>
      <c r="DN2" s="15"/>
    </row>
    <row r="3" spans="2:121" s="6" customFormat="1" ht="16.5" customHeight="1" x14ac:dyDescent="0.15">
      <c r="B3" s="644" t="s">
        <v>476</v>
      </c>
      <c r="C3" s="644"/>
      <c r="D3" s="644"/>
      <c r="E3" s="644"/>
      <c r="F3" s="644"/>
      <c r="G3" s="644"/>
      <c r="H3" s="644"/>
      <c r="I3" s="644"/>
      <c r="J3" s="644"/>
      <c r="K3" s="644"/>
      <c r="L3" s="644"/>
      <c r="M3" s="644"/>
      <c r="N3" s="644"/>
      <c r="O3" s="644"/>
      <c r="P3" s="644"/>
      <c r="Q3" s="644"/>
      <c r="R3" s="644"/>
      <c r="S3" s="324"/>
      <c r="T3" s="324"/>
      <c r="U3" s="324"/>
      <c r="W3" s="20"/>
      <c r="AR3" s="188"/>
      <c r="AS3" s="188"/>
      <c r="AT3" s="188"/>
      <c r="AU3" s="188"/>
      <c r="AV3" s="188"/>
      <c r="AW3" s="188"/>
      <c r="AX3" s="188"/>
      <c r="AY3" s="188"/>
      <c r="AZ3" s="188"/>
      <c r="BA3" s="188"/>
      <c r="BB3" s="188"/>
      <c r="BC3" s="188"/>
      <c r="BD3" s="188"/>
      <c r="BE3" s="188"/>
      <c r="BF3" s="188"/>
      <c r="BG3" s="188"/>
      <c r="BH3" s="188"/>
      <c r="BI3" s="188"/>
      <c r="BJ3" s="188"/>
      <c r="BK3" s="188"/>
      <c r="BL3" s="188"/>
      <c r="BM3" s="188"/>
      <c r="BN3" s="188"/>
      <c r="BO3" s="188"/>
      <c r="BP3" s="188"/>
      <c r="BQ3" s="188"/>
      <c r="BR3" s="188"/>
      <c r="BS3" s="188"/>
      <c r="BT3" s="188"/>
      <c r="CC3" s="18"/>
      <c r="CD3" s="18"/>
      <c r="CE3" s="9"/>
      <c r="CF3" s="9"/>
      <c r="CG3" s="9"/>
      <c r="CH3" s="9"/>
      <c r="CI3" s="9"/>
      <c r="CJ3" s="9"/>
      <c r="CK3" s="9"/>
      <c r="CL3" s="9"/>
      <c r="CM3" s="9"/>
      <c r="CN3" s="9"/>
      <c r="CO3" s="10"/>
      <c r="CP3" s="10"/>
      <c r="CQ3" s="11"/>
      <c r="CR3" s="10"/>
      <c r="CS3" s="12"/>
      <c r="CT3" s="12"/>
      <c r="CU3" s="12"/>
      <c r="CV3" s="9"/>
      <c r="CW3" s="9"/>
      <c r="CX3" s="12"/>
      <c r="CY3" s="9"/>
      <c r="CZ3" s="13"/>
      <c r="DA3" s="14"/>
      <c r="DB3" s="14"/>
      <c r="DC3" s="14"/>
      <c r="DD3" s="14"/>
      <c r="DE3" s="15"/>
      <c r="DF3" s="16"/>
      <c r="DG3" s="14"/>
      <c r="DH3" s="15"/>
      <c r="DI3" s="15"/>
      <c r="DJ3" s="15"/>
      <c r="DK3" s="15"/>
      <c r="DL3" s="15"/>
      <c r="DM3" s="15"/>
      <c r="DN3" s="15"/>
    </row>
    <row r="4" spans="2:121" s="6" customFormat="1" ht="16.5" customHeight="1" thickBot="1" x14ac:dyDescent="0.2">
      <c r="B4" s="644"/>
      <c r="C4" s="644"/>
      <c r="D4" s="644"/>
      <c r="E4" s="644"/>
      <c r="F4" s="644"/>
      <c r="G4" s="644"/>
      <c r="H4" s="644"/>
      <c r="I4" s="644"/>
      <c r="J4" s="644"/>
      <c r="K4" s="644"/>
      <c r="L4" s="644"/>
      <c r="M4" s="644"/>
      <c r="N4" s="644"/>
      <c r="O4" s="644"/>
      <c r="P4" s="644"/>
      <c r="Q4" s="644"/>
      <c r="R4" s="644"/>
      <c r="S4" s="324"/>
      <c r="T4" s="324"/>
      <c r="U4" s="324"/>
      <c r="V4" s="20"/>
      <c r="W4" s="18"/>
      <c r="X4" s="22"/>
      <c r="Y4" s="22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8"/>
      <c r="BN4" s="188"/>
      <c r="BO4" s="188"/>
      <c r="BP4" s="188"/>
      <c r="BQ4" s="186"/>
      <c r="BR4" s="187"/>
      <c r="BS4" s="178"/>
      <c r="BT4" s="178"/>
      <c r="BZ4" s="19"/>
      <c r="CC4" s="18"/>
      <c r="CD4" s="18"/>
      <c r="CE4" s="9"/>
      <c r="CF4" s="9"/>
      <c r="CG4" s="9"/>
      <c r="CH4" s="9"/>
      <c r="CI4" s="9"/>
      <c r="CJ4" s="9"/>
      <c r="CK4" s="9"/>
      <c r="CL4" s="9"/>
      <c r="CM4" s="9"/>
      <c r="CN4" s="9"/>
      <c r="CO4" s="10"/>
      <c r="CP4" s="10"/>
      <c r="CQ4" s="11"/>
      <c r="CR4" s="10"/>
      <c r="CS4" s="12"/>
      <c r="CT4" s="12"/>
      <c r="CU4" s="12"/>
      <c r="CV4" s="9"/>
      <c r="CW4" s="9"/>
      <c r="CX4" s="12"/>
      <c r="CY4" s="9"/>
      <c r="CZ4" s="13"/>
      <c r="DA4" s="14"/>
      <c r="DB4" s="14"/>
      <c r="DC4" s="14"/>
      <c r="DD4" s="14"/>
      <c r="DE4" s="15"/>
      <c r="DF4" s="16"/>
      <c r="DG4" s="14"/>
      <c r="DH4" s="15"/>
      <c r="DI4" s="15"/>
      <c r="DJ4" s="15"/>
      <c r="DK4" s="15"/>
      <c r="DL4" s="15"/>
      <c r="DM4" s="15"/>
      <c r="DN4" s="15"/>
    </row>
    <row r="5" spans="2:121" ht="16.5" customHeight="1" x14ac:dyDescent="0.15">
      <c r="C5" s="645" t="s">
        <v>1</v>
      </c>
      <c r="D5" s="645"/>
      <c r="E5" s="645"/>
      <c r="F5" s="645"/>
      <c r="G5" s="645"/>
      <c r="H5" s="645"/>
      <c r="I5" s="645"/>
      <c r="J5" s="645"/>
      <c r="K5" s="645"/>
      <c r="L5" s="645"/>
      <c r="O5" s="647" t="s">
        <v>111</v>
      </c>
      <c r="P5" s="648"/>
      <c r="Q5" s="651"/>
      <c r="R5" s="652"/>
      <c r="S5" s="655"/>
      <c r="T5" s="656"/>
      <c r="U5" s="325"/>
      <c r="AG5" s="20"/>
      <c r="AK5" s="20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8"/>
      <c r="BP5" s="178"/>
      <c r="BQ5" s="186"/>
      <c r="BR5" s="187"/>
      <c r="BS5" s="178"/>
      <c r="BT5" s="178"/>
      <c r="BY5" s="20"/>
      <c r="BZ5" s="7"/>
      <c r="CA5" s="20"/>
      <c r="CB5" s="20"/>
      <c r="CC5" s="22"/>
      <c r="CD5" s="22"/>
      <c r="DJ5" s="16"/>
      <c r="DK5" s="16"/>
      <c r="DL5" s="14"/>
    </row>
    <row r="6" spans="2:121" ht="16.5" customHeight="1" thickBot="1" x14ac:dyDescent="0.2">
      <c r="C6" s="646"/>
      <c r="D6" s="646"/>
      <c r="E6" s="646"/>
      <c r="F6" s="646"/>
      <c r="G6" s="646"/>
      <c r="H6" s="646"/>
      <c r="I6" s="646"/>
      <c r="J6" s="646"/>
      <c r="K6" s="646"/>
      <c r="L6" s="646"/>
      <c r="O6" s="649"/>
      <c r="P6" s="650"/>
      <c r="Q6" s="653"/>
      <c r="R6" s="654"/>
      <c r="S6" s="657"/>
      <c r="T6" s="658"/>
      <c r="U6" s="326" t="s">
        <v>443</v>
      </c>
      <c r="Y6" s="20"/>
      <c r="Z6" s="180" t="s">
        <v>157</v>
      </c>
      <c r="AC6" s="20"/>
      <c r="AD6" s="2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62"/>
      <c r="BC6" s="162"/>
      <c r="BD6" s="162"/>
      <c r="BE6" s="162"/>
      <c r="BF6" s="162"/>
      <c r="BG6" s="162"/>
      <c r="BH6" s="162"/>
      <c r="BI6" s="162"/>
      <c r="BJ6" s="162"/>
      <c r="BK6" s="162"/>
      <c r="BL6" s="162"/>
      <c r="BM6" s="162"/>
      <c r="BN6" s="162"/>
      <c r="BY6" s="20"/>
      <c r="BZ6" s="27"/>
      <c r="CA6" s="27"/>
      <c r="CB6" s="27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V6" s="24"/>
      <c r="CW6" s="24"/>
      <c r="CY6" s="24"/>
      <c r="CZ6" s="24"/>
      <c r="DQ6" s="26"/>
    </row>
    <row r="7" spans="2:121" ht="16.5" customHeight="1" thickBot="1" x14ac:dyDescent="0.2">
      <c r="Q7" s="183" t="s">
        <v>444</v>
      </c>
      <c r="Y7" s="20"/>
      <c r="Z7" s="342" t="s">
        <v>0</v>
      </c>
      <c r="AA7" s="343"/>
      <c r="AB7" s="353"/>
      <c r="AC7" s="354"/>
      <c r="AD7" s="355"/>
      <c r="AP7" s="297"/>
      <c r="BU7" s="14"/>
      <c r="BV7" s="14"/>
      <c r="BW7" s="20"/>
      <c r="BX7" s="27"/>
      <c r="BY7" s="27"/>
      <c r="BZ7" s="27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Q7" s="25"/>
      <c r="CR7" s="25"/>
      <c r="CT7" s="24"/>
      <c r="CU7" s="24"/>
      <c r="CV7" s="25"/>
      <c r="CW7" s="24"/>
      <c r="CX7" s="24"/>
      <c r="CY7" s="14"/>
      <c r="CZ7" s="14"/>
      <c r="DC7" s="15"/>
      <c r="DD7" s="16"/>
      <c r="DE7" s="14"/>
      <c r="DF7" s="15"/>
      <c r="DG7" s="15"/>
      <c r="DM7" s="20"/>
      <c r="DN7" s="20"/>
      <c r="DO7" s="26"/>
    </row>
    <row r="8" spans="2:121" ht="16.5" customHeight="1" thickBot="1" x14ac:dyDescent="0.2">
      <c r="C8" s="659" t="s">
        <v>450</v>
      </c>
      <c r="D8" s="662"/>
      <c r="E8" s="663"/>
      <c r="F8" s="663"/>
      <c r="G8" s="663"/>
      <c r="H8" s="663"/>
      <c r="I8" s="663"/>
      <c r="J8" s="663"/>
      <c r="K8" s="663"/>
      <c r="L8" s="663"/>
      <c r="M8" s="664"/>
      <c r="O8" s="176" t="s">
        <v>143</v>
      </c>
      <c r="Y8" s="179"/>
      <c r="Z8" s="344"/>
      <c r="AA8" s="345"/>
      <c r="AB8" s="356"/>
      <c r="AC8" s="357"/>
      <c r="AD8" s="358"/>
      <c r="AE8" s="181"/>
      <c r="AF8" s="181"/>
      <c r="AG8" s="175"/>
      <c r="AH8" s="175"/>
      <c r="AI8" s="182"/>
      <c r="AK8" s="184"/>
      <c r="AL8" s="182"/>
      <c r="AM8" s="182"/>
      <c r="AN8" s="185"/>
      <c r="AO8" s="175"/>
      <c r="AP8" s="25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  <c r="BD8" s="297"/>
      <c r="BE8" s="297"/>
      <c r="BF8" s="297"/>
      <c r="BG8" s="297"/>
      <c r="BH8" s="297"/>
      <c r="BI8" s="297"/>
      <c r="BJ8" s="297"/>
      <c r="BU8" s="14"/>
      <c r="BV8" s="14"/>
      <c r="BW8" s="20"/>
      <c r="BX8" s="27"/>
      <c r="BY8" s="27"/>
      <c r="BZ8" s="27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Q8" s="25"/>
      <c r="CR8" s="25"/>
      <c r="CT8" s="24"/>
      <c r="CU8" s="24"/>
      <c r="CV8" s="25"/>
      <c r="CW8" s="24"/>
      <c r="CX8" s="24"/>
      <c r="CY8" s="14"/>
      <c r="CZ8" s="14"/>
      <c r="DC8" s="15"/>
      <c r="DD8" s="16"/>
      <c r="DE8" s="14"/>
      <c r="DF8" s="15"/>
      <c r="DG8" s="15"/>
      <c r="DM8" s="20"/>
      <c r="DN8" s="20"/>
      <c r="DO8" s="26"/>
    </row>
    <row r="9" spans="2:121" ht="16.5" customHeight="1" thickBot="1" x14ac:dyDescent="0.2">
      <c r="C9" s="660"/>
      <c r="D9" s="665"/>
      <c r="E9" s="666"/>
      <c r="F9" s="666"/>
      <c r="G9" s="666"/>
      <c r="H9" s="666"/>
      <c r="I9" s="666"/>
      <c r="J9" s="666"/>
      <c r="K9" s="666"/>
      <c r="L9" s="666"/>
      <c r="M9" s="667"/>
      <c r="O9" s="349" t="s">
        <v>110</v>
      </c>
      <c r="P9" s="350"/>
      <c r="Q9" s="583"/>
      <c r="R9" s="584"/>
      <c r="S9" s="584"/>
      <c r="T9" s="584"/>
      <c r="U9" s="584"/>
      <c r="V9" s="584"/>
      <c r="W9" s="584"/>
      <c r="X9" s="585"/>
      <c r="Y9" s="301"/>
      <c r="Z9" s="150"/>
      <c r="AA9" s="151"/>
      <c r="AB9" s="570" t="s">
        <v>121</v>
      </c>
      <c r="AC9" s="571"/>
      <c r="AD9" s="570" t="s">
        <v>34</v>
      </c>
      <c r="AE9" s="572"/>
      <c r="AF9" s="368" t="s">
        <v>437</v>
      </c>
      <c r="AG9" s="369"/>
      <c r="AH9" s="386"/>
      <c r="AI9" s="368" t="s">
        <v>139</v>
      </c>
      <c r="AJ9" s="369"/>
      <c r="AK9" s="370"/>
      <c r="AL9" s="371" t="s">
        <v>43</v>
      </c>
      <c r="AM9" s="372"/>
      <c r="AN9" s="373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U9" s="14"/>
      <c r="BV9" s="14"/>
      <c r="BW9" s="20"/>
      <c r="BX9" s="27"/>
      <c r="BY9" s="27"/>
      <c r="BZ9" s="27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Q9" s="25"/>
      <c r="CR9" s="25"/>
      <c r="CT9" s="24"/>
      <c r="CU9" s="24"/>
      <c r="CV9" s="25"/>
      <c r="CW9" s="24"/>
      <c r="CX9" s="24"/>
      <c r="CY9" s="14"/>
      <c r="CZ9" s="14"/>
      <c r="DC9" s="15"/>
      <c r="DD9" s="16"/>
      <c r="DE9" s="14"/>
      <c r="DF9" s="15"/>
      <c r="DG9" s="15"/>
      <c r="DM9" s="20"/>
      <c r="DN9" s="20"/>
      <c r="DO9" s="26"/>
    </row>
    <row r="10" spans="2:121" ht="16.5" customHeight="1" thickTop="1" thickBot="1" x14ac:dyDescent="0.2">
      <c r="C10" s="661"/>
      <c r="D10" s="668"/>
      <c r="E10" s="669"/>
      <c r="F10" s="669"/>
      <c r="G10" s="669"/>
      <c r="H10" s="669"/>
      <c r="I10" s="669"/>
      <c r="J10" s="669"/>
      <c r="K10" s="669"/>
      <c r="L10" s="669"/>
      <c r="M10" s="670"/>
      <c r="O10" s="351"/>
      <c r="P10" s="352"/>
      <c r="Q10" s="586"/>
      <c r="R10" s="587"/>
      <c r="S10" s="587"/>
      <c r="T10" s="587"/>
      <c r="U10" s="587"/>
      <c r="V10" s="587"/>
      <c r="W10" s="587"/>
      <c r="X10" s="588"/>
      <c r="Z10" s="374" t="s">
        <v>105</v>
      </c>
      <c r="AA10" s="375"/>
      <c r="AB10" s="573">
        <f t="shared" ref="AB10:AB15" si="0">CI52</f>
        <v>0</v>
      </c>
      <c r="AC10" s="574"/>
      <c r="AD10" s="573">
        <f t="shared" ref="AD10:AD15" si="1">CA52</f>
        <v>0</v>
      </c>
      <c r="AE10" s="577"/>
      <c r="AF10" s="387">
        <f t="shared" ref="AF10:AF15" si="2">SUM(AB10:AE10)</f>
        <v>0</v>
      </c>
      <c r="AG10" s="388"/>
      <c r="AH10" s="389"/>
      <c r="AI10" s="367">
        <f t="shared" ref="AI10:AI15" si="3">CN52</f>
        <v>0</v>
      </c>
      <c r="AJ10" s="361"/>
      <c r="AK10" s="362"/>
      <c r="AL10" s="360">
        <f t="shared" ref="AL10:AL15" si="4">SUM(AF10:AK10)</f>
        <v>0</v>
      </c>
      <c r="AM10" s="361"/>
      <c r="AN10" s="362"/>
      <c r="AO10" s="359" t="s">
        <v>140</v>
      </c>
      <c r="AP10" s="359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U10" s="21"/>
      <c r="BV10" s="21"/>
      <c r="BW10" s="20"/>
      <c r="BX10" s="27"/>
      <c r="BY10" s="27"/>
      <c r="BZ10" s="27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Q10" s="25"/>
      <c r="CR10" s="25"/>
      <c r="CT10" s="24"/>
      <c r="CU10" s="24"/>
      <c r="CV10" s="25"/>
      <c r="CW10" s="24"/>
      <c r="CX10" s="24"/>
      <c r="CY10" s="14"/>
      <c r="CZ10" s="14"/>
      <c r="DC10" s="15"/>
      <c r="DD10" s="16"/>
      <c r="DE10" s="14"/>
      <c r="DF10" s="15"/>
      <c r="DG10" s="15"/>
      <c r="DM10" s="20"/>
      <c r="DN10" s="20"/>
      <c r="DO10" s="26"/>
    </row>
    <row r="11" spans="2:121" ht="16.5" customHeight="1" x14ac:dyDescent="0.15">
      <c r="C11" s="671" t="s">
        <v>448</v>
      </c>
      <c r="D11" s="672"/>
      <c r="E11" s="675" t="s">
        <v>56</v>
      </c>
      <c r="F11" s="677"/>
      <c r="G11" s="171"/>
      <c r="H11" s="679"/>
      <c r="I11" s="679"/>
      <c r="J11" s="171"/>
      <c r="K11" s="677"/>
      <c r="L11" s="677"/>
      <c r="M11" s="173"/>
      <c r="O11" s="640" t="s">
        <v>144</v>
      </c>
      <c r="P11" s="641"/>
      <c r="Q11" s="634"/>
      <c r="R11" s="635"/>
      <c r="S11" s="635"/>
      <c r="T11" s="635"/>
      <c r="U11" s="635"/>
      <c r="V11" s="635"/>
      <c r="W11" s="635"/>
      <c r="X11" s="636"/>
      <c r="Z11" s="379" t="s">
        <v>104</v>
      </c>
      <c r="AA11" s="380"/>
      <c r="AB11" s="575">
        <f t="shared" si="0"/>
        <v>0</v>
      </c>
      <c r="AC11" s="576"/>
      <c r="AD11" s="575">
        <f t="shared" si="1"/>
        <v>0</v>
      </c>
      <c r="AE11" s="578"/>
      <c r="AF11" s="390">
        <f t="shared" si="2"/>
        <v>0</v>
      </c>
      <c r="AG11" s="391"/>
      <c r="AH11" s="392"/>
      <c r="AI11" s="376">
        <f t="shared" si="3"/>
        <v>0</v>
      </c>
      <c r="AJ11" s="377"/>
      <c r="AK11" s="378"/>
      <c r="AL11" s="360">
        <f t="shared" si="4"/>
        <v>0</v>
      </c>
      <c r="AM11" s="361"/>
      <c r="AN11" s="362"/>
      <c r="AO11" s="363">
        <f>AE52</f>
        <v>0</v>
      </c>
      <c r="AP11" s="364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U11" s="14"/>
      <c r="BV11" s="14"/>
      <c r="BW11" s="20"/>
      <c r="BX11" s="27"/>
      <c r="BY11" s="27"/>
      <c r="BZ11" s="27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Q11" s="25"/>
      <c r="CR11" s="25"/>
      <c r="CT11" s="24"/>
      <c r="CU11" s="24"/>
      <c r="CV11" s="25"/>
      <c r="CW11" s="24"/>
      <c r="CX11" s="24"/>
      <c r="CY11" s="14"/>
      <c r="CZ11" s="14"/>
      <c r="DC11" s="15"/>
      <c r="DD11" s="16"/>
      <c r="DE11" s="14"/>
      <c r="DF11" s="15"/>
      <c r="DG11" s="15"/>
      <c r="DM11" s="20"/>
      <c r="DN11" s="20"/>
      <c r="DO11" s="26"/>
    </row>
    <row r="12" spans="2:121" ht="16.5" customHeight="1" thickBot="1" x14ac:dyDescent="0.2">
      <c r="C12" s="673"/>
      <c r="D12" s="674"/>
      <c r="E12" s="676"/>
      <c r="F12" s="678"/>
      <c r="G12" s="327" t="s">
        <v>55</v>
      </c>
      <c r="H12" s="680"/>
      <c r="I12" s="680"/>
      <c r="J12" s="327" t="s">
        <v>44</v>
      </c>
      <c r="K12" s="678"/>
      <c r="L12" s="678"/>
      <c r="M12" s="328" t="s">
        <v>54</v>
      </c>
      <c r="O12" s="642"/>
      <c r="P12" s="643"/>
      <c r="Q12" s="637"/>
      <c r="R12" s="638"/>
      <c r="S12" s="638"/>
      <c r="T12" s="638"/>
      <c r="U12" s="638"/>
      <c r="V12" s="638"/>
      <c r="W12" s="638"/>
      <c r="X12" s="639"/>
      <c r="Z12" s="379" t="s">
        <v>106</v>
      </c>
      <c r="AA12" s="380"/>
      <c r="AB12" s="575">
        <f t="shared" si="0"/>
        <v>0</v>
      </c>
      <c r="AC12" s="576"/>
      <c r="AD12" s="575">
        <f t="shared" si="1"/>
        <v>0</v>
      </c>
      <c r="AE12" s="578"/>
      <c r="AF12" s="390">
        <f t="shared" si="2"/>
        <v>0</v>
      </c>
      <c r="AG12" s="391"/>
      <c r="AH12" s="392"/>
      <c r="AI12" s="376">
        <f t="shared" si="3"/>
        <v>0</v>
      </c>
      <c r="AJ12" s="377"/>
      <c r="AK12" s="378"/>
      <c r="AL12" s="360">
        <f t="shared" si="4"/>
        <v>0</v>
      </c>
      <c r="AM12" s="361"/>
      <c r="AN12" s="362"/>
      <c r="AO12" s="365"/>
      <c r="AP12" s="366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U12" s="14"/>
      <c r="BV12" s="14"/>
      <c r="BW12" s="20"/>
      <c r="BX12" s="27"/>
      <c r="BY12" s="27"/>
      <c r="BZ12" s="27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Q12" s="25"/>
      <c r="CR12" s="25"/>
      <c r="CT12" s="24"/>
      <c r="CU12" s="24"/>
      <c r="CV12" s="25"/>
      <c r="CW12" s="24"/>
      <c r="CX12" s="24"/>
      <c r="CY12" s="14"/>
      <c r="CZ12" s="14"/>
      <c r="DC12" s="15"/>
      <c r="DD12" s="16"/>
      <c r="DE12" s="14"/>
      <c r="DF12" s="15"/>
      <c r="DG12" s="15"/>
      <c r="DM12" s="20"/>
      <c r="DN12" s="20"/>
      <c r="DO12" s="26"/>
    </row>
    <row r="13" spans="2:121" ht="16.5" customHeight="1" x14ac:dyDescent="0.15">
      <c r="C13" s="693" t="s">
        <v>449</v>
      </c>
      <c r="D13" s="694"/>
      <c r="E13" s="697" t="s">
        <v>56</v>
      </c>
      <c r="F13" s="581"/>
      <c r="G13" s="329"/>
      <c r="H13" s="579"/>
      <c r="I13" s="579"/>
      <c r="J13" s="329"/>
      <c r="K13" s="581"/>
      <c r="L13" s="581"/>
      <c r="M13" s="330"/>
      <c r="O13" s="349" t="s">
        <v>145</v>
      </c>
      <c r="P13" s="350"/>
      <c r="Q13" s="583"/>
      <c r="R13" s="584"/>
      <c r="S13" s="584"/>
      <c r="T13" s="584"/>
      <c r="U13" s="584"/>
      <c r="V13" s="584"/>
      <c r="W13" s="585"/>
      <c r="X13" s="331"/>
      <c r="Z13" s="379" t="s">
        <v>107</v>
      </c>
      <c r="AA13" s="380"/>
      <c r="AB13" s="575">
        <f t="shared" si="0"/>
        <v>0</v>
      </c>
      <c r="AC13" s="576"/>
      <c r="AD13" s="575">
        <f t="shared" si="1"/>
        <v>0</v>
      </c>
      <c r="AE13" s="578"/>
      <c r="AF13" s="390">
        <f t="shared" si="2"/>
        <v>0</v>
      </c>
      <c r="AG13" s="391"/>
      <c r="AH13" s="392"/>
      <c r="AI13" s="376">
        <f t="shared" si="3"/>
        <v>0</v>
      </c>
      <c r="AJ13" s="377"/>
      <c r="AK13" s="378"/>
      <c r="AL13" s="360">
        <f t="shared" si="4"/>
        <v>0</v>
      </c>
      <c r="AM13" s="361"/>
      <c r="AN13" s="362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U13" s="14"/>
      <c r="BV13" s="14"/>
      <c r="BW13" s="20"/>
      <c r="BX13" s="27"/>
      <c r="BY13" s="27"/>
      <c r="BZ13" s="27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Q13" s="25"/>
      <c r="CR13" s="25"/>
      <c r="CT13" s="24"/>
      <c r="CU13" s="24"/>
      <c r="CV13" s="25"/>
      <c r="CW13" s="24"/>
      <c r="CX13" s="24"/>
      <c r="CY13" s="14"/>
      <c r="CZ13" s="14"/>
      <c r="DC13" s="15"/>
      <c r="DD13" s="16"/>
      <c r="DE13" s="14"/>
      <c r="DF13" s="15"/>
      <c r="DG13" s="15"/>
      <c r="DM13" s="20"/>
      <c r="DN13" s="20"/>
      <c r="DO13" s="26"/>
    </row>
    <row r="14" spans="2:121" ht="16.5" customHeight="1" thickBot="1" x14ac:dyDescent="0.2">
      <c r="C14" s="695"/>
      <c r="D14" s="696"/>
      <c r="E14" s="698"/>
      <c r="F14" s="582"/>
      <c r="G14" s="172" t="s">
        <v>55</v>
      </c>
      <c r="H14" s="580"/>
      <c r="I14" s="580"/>
      <c r="J14" s="172" t="s">
        <v>44</v>
      </c>
      <c r="K14" s="582"/>
      <c r="L14" s="582"/>
      <c r="M14" s="174" t="s">
        <v>54</v>
      </c>
      <c r="O14" s="351"/>
      <c r="P14" s="352"/>
      <c r="Q14" s="586"/>
      <c r="R14" s="587"/>
      <c r="S14" s="587"/>
      <c r="T14" s="587"/>
      <c r="U14" s="587"/>
      <c r="V14" s="587"/>
      <c r="W14" s="588"/>
      <c r="X14" s="331"/>
      <c r="Z14" s="379" t="s">
        <v>108</v>
      </c>
      <c r="AA14" s="380"/>
      <c r="AB14" s="575">
        <f t="shared" si="0"/>
        <v>0</v>
      </c>
      <c r="AC14" s="576"/>
      <c r="AD14" s="575">
        <f t="shared" si="1"/>
        <v>0</v>
      </c>
      <c r="AE14" s="578"/>
      <c r="AF14" s="390">
        <f t="shared" si="2"/>
        <v>0</v>
      </c>
      <c r="AG14" s="391"/>
      <c r="AH14" s="392"/>
      <c r="AI14" s="376">
        <f t="shared" si="3"/>
        <v>0</v>
      </c>
      <c r="AJ14" s="377"/>
      <c r="AK14" s="378"/>
      <c r="AL14" s="360">
        <f t="shared" si="4"/>
        <v>0</v>
      </c>
      <c r="AM14" s="361"/>
      <c r="AN14" s="362"/>
      <c r="AO14" s="359" t="s">
        <v>141</v>
      </c>
      <c r="AP14" s="359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U14" s="14"/>
      <c r="BV14" s="14"/>
      <c r="BW14" s="20"/>
      <c r="BX14" s="27"/>
      <c r="BY14" s="27"/>
      <c r="BZ14" s="27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Q14" s="25"/>
      <c r="CR14" s="25"/>
      <c r="CT14" s="24"/>
      <c r="CU14" s="24"/>
      <c r="CV14" s="25"/>
      <c r="CW14" s="24"/>
      <c r="CX14" s="24"/>
      <c r="CY14" s="14"/>
      <c r="CZ14" s="14"/>
      <c r="DC14" s="15"/>
      <c r="DD14" s="16"/>
      <c r="DE14" s="14"/>
      <c r="DF14" s="15"/>
      <c r="DG14" s="15"/>
      <c r="DM14" s="20"/>
      <c r="DN14" s="20"/>
      <c r="DO14" s="26"/>
    </row>
    <row r="15" spans="2:121" ht="16.5" customHeight="1" x14ac:dyDescent="0.15">
      <c r="C15" s="681" t="s">
        <v>451</v>
      </c>
      <c r="D15" s="682"/>
      <c r="E15" s="685"/>
      <c r="F15" s="685"/>
      <c r="G15" s="685"/>
      <c r="H15" s="687" t="s">
        <v>142</v>
      </c>
      <c r="I15" s="687"/>
      <c r="J15" s="685"/>
      <c r="K15" s="685"/>
      <c r="L15" s="685"/>
      <c r="M15" s="689"/>
      <c r="O15" s="351" t="s">
        <v>146</v>
      </c>
      <c r="P15" s="352"/>
      <c r="Q15" s="634"/>
      <c r="R15" s="635"/>
      <c r="S15" s="635"/>
      <c r="T15" s="635"/>
      <c r="U15" s="635"/>
      <c r="V15" s="635"/>
      <c r="W15" s="636"/>
      <c r="X15" s="331"/>
      <c r="Z15" s="381" t="s">
        <v>109</v>
      </c>
      <c r="AA15" s="382"/>
      <c r="AB15" s="597">
        <f t="shared" si="0"/>
        <v>0</v>
      </c>
      <c r="AC15" s="598"/>
      <c r="AD15" s="597">
        <f t="shared" si="1"/>
        <v>0</v>
      </c>
      <c r="AE15" s="601"/>
      <c r="AF15" s="393">
        <f t="shared" si="2"/>
        <v>0</v>
      </c>
      <c r="AG15" s="394"/>
      <c r="AH15" s="395"/>
      <c r="AI15" s="606">
        <f t="shared" si="3"/>
        <v>0</v>
      </c>
      <c r="AJ15" s="384"/>
      <c r="AK15" s="385"/>
      <c r="AL15" s="383">
        <f t="shared" si="4"/>
        <v>0</v>
      </c>
      <c r="AM15" s="384"/>
      <c r="AN15" s="385"/>
      <c r="AO15" s="615">
        <f>AJ52</f>
        <v>0</v>
      </c>
      <c r="AP15" s="616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U15" s="14"/>
      <c r="BV15" s="14"/>
      <c r="BW15" s="20"/>
      <c r="BX15" s="27"/>
      <c r="BY15" s="27"/>
      <c r="BZ15" s="27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Q15" s="25"/>
      <c r="CR15" s="25"/>
      <c r="CT15" s="24"/>
      <c r="CU15" s="24"/>
      <c r="CV15" s="25"/>
      <c r="CW15" s="24"/>
      <c r="CX15" s="24"/>
      <c r="CY15" s="14"/>
      <c r="CZ15" s="14"/>
      <c r="DC15" s="15"/>
      <c r="DD15" s="16"/>
      <c r="DE15" s="14"/>
      <c r="DF15" s="15"/>
      <c r="DG15" s="15"/>
      <c r="DM15" s="20"/>
      <c r="DN15" s="20"/>
      <c r="DO15" s="26"/>
    </row>
    <row r="16" spans="2:121" ht="16.5" customHeight="1" thickBot="1" x14ac:dyDescent="0.2">
      <c r="C16" s="683"/>
      <c r="D16" s="684"/>
      <c r="E16" s="686"/>
      <c r="F16" s="686"/>
      <c r="G16" s="686"/>
      <c r="H16" s="688"/>
      <c r="I16" s="688"/>
      <c r="J16" s="686"/>
      <c r="K16" s="686"/>
      <c r="L16" s="686"/>
      <c r="M16" s="690"/>
      <c r="O16" s="691"/>
      <c r="P16" s="692"/>
      <c r="Q16" s="637"/>
      <c r="R16" s="638"/>
      <c r="S16" s="638"/>
      <c r="T16" s="638"/>
      <c r="U16" s="638"/>
      <c r="V16" s="638"/>
      <c r="W16" s="639"/>
      <c r="X16" s="331"/>
      <c r="Z16" s="607" t="s">
        <v>43</v>
      </c>
      <c r="AA16" s="608"/>
      <c r="AB16" s="599">
        <f>SUM(AB10:AC15)</f>
        <v>0</v>
      </c>
      <c r="AC16" s="600"/>
      <c r="AD16" s="599">
        <f>SUM(AD10:AE15)</f>
        <v>0</v>
      </c>
      <c r="AE16" s="602"/>
      <c r="AF16" s="346">
        <f>SUM(AF10:AH15)</f>
        <v>0</v>
      </c>
      <c r="AG16" s="347"/>
      <c r="AH16" s="348"/>
      <c r="AI16" s="603">
        <f>SUM(AI10:AK15)</f>
        <v>0</v>
      </c>
      <c r="AJ16" s="604"/>
      <c r="AK16" s="605"/>
      <c r="AL16" s="619">
        <f>SUM(AL10:AN15)</f>
        <v>0</v>
      </c>
      <c r="AM16" s="604"/>
      <c r="AN16" s="605"/>
      <c r="AO16" s="617"/>
      <c r="AP16" s="618"/>
      <c r="BU16" s="14"/>
      <c r="BV16" s="14"/>
      <c r="BW16" s="20"/>
      <c r="BX16" s="27"/>
      <c r="BY16" s="27"/>
      <c r="BZ16" s="27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Q16" s="25"/>
      <c r="CR16" s="25"/>
      <c r="CT16" s="24"/>
      <c r="CU16" s="24"/>
      <c r="CV16" s="25"/>
      <c r="CW16" s="24"/>
      <c r="CX16" s="24"/>
      <c r="CY16" s="14"/>
      <c r="CZ16" s="14"/>
      <c r="DC16" s="15"/>
      <c r="DD16" s="16"/>
      <c r="DE16" s="14"/>
      <c r="DF16" s="15"/>
      <c r="DG16" s="15"/>
      <c r="DM16" s="20"/>
      <c r="DN16" s="20"/>
      <c r="DO16" s="26"/>
    </row>
    <row r="17" spans="3:121" ht="16.5" customHeight="1" thickBot="1" x14ac:dyDescent="0.2">
      <c r="P17" s="22"/>
      <c r="BY17" s="20"/>
      <c r="BZ17" s="27"/>
      <c r="CA17" s="27"/>
      <c r="CB17" s="27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V17" s="24"/>
      <c r="CW17" s="24"/>
      <c r="CY17" s="24"/>
      <c r="CZ17" s="24"/>
      <c r="DQ17" s="26"/>
    </row>
    <row r="18" spans="3:121" ht="16.5" customHeight="1" x14ac:dyDescent="0.15">
      <c r="C18" s="743" t="s">
        <v>446</v>
      </c>
      <c r="D18" s="737" t="s">
        <v>445</v>
      </c>
      <c r="E18" s="738"/>
      <c r="F18" s="738"/>
      <c r="G18" s="739"/>
      <c r="H18" s="502" t="s">
        <v>112</v>
      </c>
      <c r="I18" s="503"/>
      <c r="J18" s="503"/>
      <c r="K18" s="504"/>
      <c r="L18" s="568" t="s">
        <v>2</v>
      </c>
      <c r="M18" s="746" t="s">
        <v>113</v>
      </c>
      <c r="N18" s="747"/>
      <c r="O18" s="748"/>
      <c r="P18" s="746" t="s">
        <v>114</v>
      </c>
      <c r="Q18" s="747"/>
      <c r="R18" s="748"/>
      <c r="S18" s="746" t="s">
        <v>114</v>
      </c>
      <c r="T18" s="747"/>
      <c r="U18" s="748"/>
      <c r="V18" s="746" t="s">
        <v>114</v>
      </c>
      <c r="W18" s="747"/>
      <c r="X18" s="748"/>
      <c r="Y18" s="746" t="s">
        <v>113</v>
      </c>
      <c r="Z18" s="747"/>
      <c r="AA18" s="748"/>
      <c r="AB18" s="526" t="s">
        <v>115</v>
      </c>
      <c r="AC18" s="527"/>
      <c r="AD18" s="528"/>
      <c r="AE18" s="526" t="s">
        <v>116</v>
      </c>
      <c r="AF18" s="528"/>
      <c r="AG18" s="535" t="s">
        <v>436</v>
      </c>
      <c r="AH18" s="553"/>
      <c r="AI18" s="554"/>
      <c r="AJ18" s="535" t="s">
        <v>117</v>
      </c>
      <c r="AK18" s="536"/>
      <c r="AL18" s="559" t="s">
        <v>156</v>
      </c>
      <c r="AM18" s="560"/>
      <c r="AN18" s="561"/>
      <c r="AO18" s="705" t="s">
        <v>461</v>
      </c>
      <c r="AP18" s="706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N18" s="29"/>
      <c r="BO18" s="29"/>
      <c r="BP18" s="29"/>
      <c r="BQ18" s="23"/>
      <c r="BR18" s="23"/>
      <c r="BS18" s="23"/>
      <c r="BT18" s="23"/>
      <c r="BU18" s="23"/>
      <c r="BV18" s="23"/>
      <c r="BW18" s="539" t="s">
        <v>118</v>
      </c>
      <c r="BX18" s="540"/>
      <c r="BY18" s="547" t="s">
        <v>119</v>
      </c>
      <c r="BZ18" s="548"/>
      <c r="CA18" s="551" t="s">
        <v>120</v>
      </c>
      <c r="CB18" s="23"/>
      <c r="CC18" s="30"/>
      <c r="CD18" s="31"/>
      <c r="CE18" s="32" t="s">
        <v>20</v>
      </c>
      <c r="CF18" s="33" t="s">
        <v>3</v>
      </c>
      <c r="CG18" s="34"/>
      <c r="CH18" s="35"/>
      <c r="CI18" s="36"/>
      <c r="CJ18" s="36" t="s">
        <v>121</v>
      </c>
      <c r="CK18" s="36"/>
      <c r="CL18" s="25"/>
      <c r="CM18" s="516" t="s">
        <v>4</v>
      </c>
      <c r="CN18" s="517"/>
      <c r="CO18" s="29"/>
      <c r="CP18" s="29"/>
      <c r="CQ18" s="37"/>
      <c r="CR18" s="38"/>
      <c r="CS18" s="37"/>
      <c r="CT18" s="37"/>
      <c r="CU18" s="1"/>
      <c r="CV18" s="1"/>
      <c r="CW18" s="2"/>
      <c r="CX18" s="1"/>
      <c r="CY18" s="37"/>
      <c r="CZ18" s="37" t="s">
        <v>5</v>
      </c>
      <c r="DA18" s="37" t="s">
        <v>122</v>
      </c>
      <c r="DB18" s="37" t="s">
        <v>123</v>
      </c>
      <c r="DC18" s="37" t="s">
        <v>6</v>
      </c>
      <c r="DD18" s="37"/>
      <c r="DE18" s="20"/>
      <c r="DF18" s="20"/>
      <c r="DG18" s="20"/>
      <c r="DH18" s="20"/>
      <c r="DI18" s="20"/>
      <c r="DJ18" s="20"/>
      <c r="DK18" s="20"/>
      <c r="DL18" s="20"/>
      <c r="DM18" s="20"/>
      <c r="DN18" s="20"/>
    </row>
    <row r="19" spans="3:121" ht="16.5" customHeight="1" thickBot="1" x14ac:dyDescent="0.2">
      <c r="C19" s="744"/>
      <c r="D19" s="740"/>
      <c r="E19" s="741"/>
      <c r="F19" s="741"/>
      <c r="G19" s="742"/>
      <c r="H19" s="505" t="s">
        <v>8</v>
      </c>
      <c r="I19" s="506"/>
      <c r="J19" s="156" t="s">
        <v>149</v>
      </c>
      <c r="K19" s="157" t="s">
        <v>150</v>
      </c>
      <c r="L19" s="569"/>
      <c r="M19" s="749"/>
      <c r="N19" s="750"/>
      <c r="O19" s="751"/>
      <c r="P19" s="749"/>
      <c r="Q19" s="750"/>
      <c r="R19" s="751"/>
      <c r="S19" s="749"/>
      <c r="T19" s="750"/>
      <c r="U19" s="751"/>
      <c r="V19" s="749"/>
      <c r="W19" s="750"/>
      <c r="X19" s="751"/>
      <c r="Y19" s="749"/>
      <c r="Z19" s="750"/>
      <c r="AA19" s="751"/>
      <c r="AB19" s="529"/>
      <c r="AC19" s="530"/>
      <c r="AD19" s="531"/>
      <c r="AE19" s="529"/>
      <c r="AF19" s="531"/>
      <c r="AG19" s="537"/>
      <c r="AH19" s="555"/>
      <c r="AI19" s="556"/>
      <c r="AJ19" s="537"/>
      <c r="AK19" s="522"/>
      <c r="AL19" s="562"/>
      <c r="AM19" s="563"/>
      <c r="AN19" s="564"/>
      <c r="AO19" s="707"/>
      <c r="AP19" s="708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  <c r="BI19" s="144"/>
      <c r="BJ19" s="144"/>
      <c r="BK19" s="144"/>
      <c r="BL19" s="144"/>
      <c r="BN19" s="29"/>
      <c r="BO19" s="29"/>
      <c r="BP19" s="29"/>
      <c r="BQ19" s="23"/>
      <c r="BR19" s="23"/>
      <c r="BS19" s="23"/>
      <c r="BT19" s="23"/>
      <c r="BU19" s="23"/>
      <c r="BV19" s="23"/>
      <c r="BW19" s="541"/>
      <c r="BX19" s="542"/>
      <c r="BY19" s="549"/>
      <c r="BZ19" s="550"/>
      <c r="CA19" s="552"/>
      <c r="CB19" s="23"/>
      <c r="CC19" s="41" t="s">
        <v>121</v>
      </c>
      <c r="CD19" s="42"/>
      <c r="CE19" s="43"/>
      <c r="CF19" s="44"/>
      <c r="CG19" s="45" t="s">
        <v>124</v>
      </c>
      <c r="CH19" s="46" t="s">
        <v>125</v>
      </c>
      <c r="CI19" s="47"/>
      <c r="CJ19" s="47"/>
      <c r="CK19" s="47"/>
      <c r="CL19" s="25"/>
      <c r="CM19" s="518"/>
      <c r="CN19" s="519"/>
      <c r="CO19" s="29"/>
      <c r="CP19" s="29"/>
      <c r="CQ19" s="48"/>
      <c r="CR19" s="49"/>
      <c r="CS19" s="48"/>
      <c r="CT19" s="48"/>
      <c r="CU19" s="48"/>
      <c r="CV19" s="49"/>
      <c r="CW19" s="323"/>
      <c r="CX19" s="48"/>
      <c r="CY19" s="48"/>
      <c r="CZ19" s="48"/>
      <c r="DA19" s="48"/>
      <c r="DB19" s="48"/>
      <c r="DC19" s="48"/>
      <c r="DD19" s="48"/>
      <c r="DE19" s="20"/>
      <c r="DF19" s="20"/>
      <c r="DG19" s="20"/>
      <c r="DH19" s="20"/>
      <c r="DI19" s="20"/>
      <c r="DJ19" s="20"/>
      <c r="DK19" s="20"/>
      <c r="DL19" s="20"/>
      <c r="DM19" s="20"/>
      <c r="DN19" s="20"/>
    </row>
    <row r="20" spans="3:121" ht="16.5" customHeight="1" x14ac:dyDescent="0.15">
      <c r="C20" s="744"/>
      <c r="D20" s="758" t="s">
        <v>464</v>
      </c>
      <c r="E20" s="759"/>
      <c r="F20" s="760" t="s">
        <v>465</v>
      </c>
      <c r="G20" s="761"/>
      <c r="H20" s="505"/>
      <c r="I20" s="507"/>
      <c r="J20" s="520" t="s">
        <v>151</v>
      </c>
      <c r="K20" s="522" t="s">
        <v>152</v>
      </c>
      <c r="L20" s="556"/>
      <c r="M20" s="752"/>
      <c r="N20" s="753"/>
      <c r="O20" s="754"/>
      <c r="P20" s="752"/>
      <c r="Q20" s="753"/>
      <c r="R20" s="754"/>
      <c r="S20" s="752"/>
      <c r="T20" s="753"/>
      <c r="U20" s="754"/>
      <c r="V20" s="752"/>
      <c r="W20" s="753"/>
      <c r="X20" s="754"/>
      <c r="Y20" s="752"/>
      <c r="Z20" s="753"/>
      <c r="AA20" s="754"/>
      <c r="AB20" s="529"/>
      <c r="AC20" s="530"/>
      <c r="AD20" s="531"/>
      <c r="AE20" s="529"/>
      <c r="AF20" s="531"/>
      <c r="AG20" s="537"/>
      <c r="AH20" s="555"/>
      <c r="AI20" s="556"/>
      <c r="AJ20" s="537"/>
      <c r="AK20" s="522"/>
      <c r="AL20" s="562"/>
      <c r="AM20" s="563"/>
      <c r="AN20" s="564"/>
      <c r="AO20" s="707"/>
      <c r="AP20" s="708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N20" s="29"/>
      <c r="BO20" s="29"/>
      <c r="BP20" s="29"/>
      <c r="BQ20" s="23"/>
      <c r="BR20" s="23"/>
      <c r="BS20" s="23"/>
      <c r="BT20" s="23"/>
      <c r="BU20" s="23"/>
      <c r="BV20" s="23"/>
      <c r="BW20" s="541"/>
      <c r="BX20" s="542"/>
      <c r="BY20" s="524" t="s">
        <v>160</v>
      </c>
      <c r="BZ20" s="545"/>
      <c r="CA20" s="40" t="s">
        <v>43</v>
      </c>
      <c r="CB20" s="12"/>
      <c r="CC20" s="41"/>
      <c r="CD20" s="42"/>
      <c r="CE20" s="43"/>
      <c r="CF20" s="44"/>
      <c r="CG20" s="50" t="s">
        <v>126</v>
      </c>
      <c r="CH20" s="51" t="s">
        <v>126</v>
      </c>
      <c r="CI20" s="40" t="s">
        <v>43</v>
      </c>
      <c r="CJ20" s="47" t="s">
        <v>127</v>
      </c>
      <c r="CK20" s="47" t="s">
        <v>257</v>
      </c>
      <c r="CL20" s="25"/>
      <c r="CM20" s="52"/>
      <c r="CN20" s="43"/>
      <c r="CO20" s="29"/>
      <c r="CP20" s="29"/>
      <c r="CQ20" s="37" t="s">
        <v>18</v>
      </c>
      <c r="CR20" s="37" t="s">
        <v>128</v>
      </c>
      <c r="CS20" s="37" t="s">
        <v>7</v>
      </c>
      <c r="CT20" s="37" t="s">
        <v>19</v>
      </c>
      <c r="CU20" s="1"/>
      <c r="CV20" s="1"/>
      <c r="CW20" s="2"/>
      <c r="CX20" s="1"/>
      <c r="CY20" s="1"/>
      <c r="CZ20" s="37" t="s">
        <v>24</v>
      </c>
      <c r="DA20" s="37" t="s">
        <v>21</v>
      </c>
      <c r="DB20" s="37" t="s">
        <v>25</v>
      </c>
      <c r="DC20" s="37" t="s">
        <v>26</v>
      </c>
      <c r="DD20" s="37" t="s">
        <v>27</v>
      </c>
      <c r="DE20" s="20"/>
      <c r="DF20" s="20"/>
      <c r="DG20" s="20"/>
      <c r="DH20" s="20"/>
      <c r="DI20" s="20"/>
      <c r="DJ20" s="20"/>
      <c r="DK20" s="20"/>
      <c r="DL20" s="20"/>
      <c r="DM20" s="20"/>
      <c r="DN20" s="20"/>
    </row>
    <row r="21" spans="3:121" ht="16.5" customHeight="1" thickBot="1" x14ac:dyDescent="0.2">
      <c r="C21" s="745"/>
      <c r="D21" s="340" t="s">
        <v>446</v>
      </c>
      <c r="E21" s="341" t="s">
        <v>447</v>
      </c>
      <c r="F21" s="762" t="s">
        <v>466</v>
      </c>
      <c r="G21" s="763"/>
      <c r="H21" s="508"/>
      <c r="I21" s="509"/>
      <c r="J21" s="521"/>
      <c r="K21" s="523"/>
      <c r="L21" s="558"/>
      <c r="M21" s="755" t="s">
        <v>278</v>
      </c>
      <c r="N21" s="756"/>
      <c r="O21" s="756"/>
      <c r="P21" s="756"/>
      <c r="Q21" s="756"/>
      <c r="R21" s="756"/>
      <c r="S21" s="756"/>
      <c r="T21" s="756"/>
      <c r="U21" s="756"/>
      <c r="V21" s="756"/>
      <c r="W21" s="756"/>
      <c r="X21" s="756"/>
      <c r="Y21" s="756"/>
      <c r="Z21" s="756"/>
      <c r="AA21" s="757"/>
      <c r="AB21" s="532"/>
      <c r="AC21" s="533"/>
      <c r="AD21" s="534"/>
      <c r="AE21" s="532"/>
      <c r="AF21" s="534"/>
      <c r="AG21" s="538"/>
      <c r="AH21" s="557"/>
      <c r="AI21" s="558"/>
      <c r="AJ21" s="538"/>
      <c r="AK21" s="523"/>
      <c r="AL21" s="565"/>
      <c r="AM21" s="566"/>
      <c r="AN21" s="567"/>
      <c r="AO21" s="709"/>
      <c r="AP21" s="710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  <c r="BI21" s="149"/>
      <c r="BJ21" s="149"/>
      <c r="BK21" s="149"/>
      <c r="BL21" s="149"/>
      <c r="BN21" s="29"/>
      <c r="BP21" s="29"/>
      <c r="BQ21" s="23"/>
      <c r="BR21" s="23"/>
      <c r="BS21" s="23"/>
      <c r="BT21" s="23"/>
      <c r="BU21" s="22"/>
      <c r="BV21" s="23"/>
      <c r="BW21" s="543"/>
      <c r="BX21" s="544"/>
      <c r="BY21" s="525"/>
      <c r="BZ21" s="546"/>
      <c r="CA21" s="54"/>
      <c r="CB21" s="12"/>
      <c r="CC21" s="55"/>
      <c r="CD21" s="56"/>
      <c r="CE21" s="57" t="s">
        <v>15</v>
      </c>
      <c r="CF21" s="58" t="s">
        <v>16</v>
      </c>
      <c r="CG21" s="59"/>
      <c r="CH21" s="60"/>
      <c r="CI21" s="54"/>
      <c r="CJ21" s="61"/>
      <c r="CK21" s="61"/>
      <c r="CL21" s="12"/>
      <c r="CM21" s="62"/>
      <c r="CN21" s="57" t="s">
        <v>17</v>
      </c>
      <c r="CO21" s="29"/>
      <c r="CP21" s="29"/>
      <c r="CQ21" s="48"/>
      <c r="CR21" s="48"/>
      <c r="CS21" s="48"/>
      <c r="CT21" s="48"/>
      <c r="CU21" s="1" t="s">
        <v>20</v>
      </c>
      <c r="CV21" s="2" t="s">
        <v>21</v>
      </c>
      <c r="CW21" s="2" t="s">
        <v>22</v>
      </c>
      <c r="CX21" s="1" t="s">
        <v>153</v>
      </c>
      <c r="CY21" s="1" t="s">
        <v>23</v>
      </c>
      <c r="CZ21" s="48"/>
      <c r="DA21" s="48"/>
      <c r="DB21" s="48"/>
      <c r="DC21" s="48"/>
      <c r="DD21" s="48"/>
      <c r="DE21" s="20"/>
      <c r="DF21" s="20"/>
      <c r="DG21" s="20"/>
      <c r="DH21" s="20"/>
      <c r="DI21" s="20"/>
      <c r="DJ21" s="20"/>
      <c r="DK21" s="20"/>
      <c r="DL21" s="20"/>
      <c r="DM21" s="20"/>
      <c r="DN21" s="20"/>
    </row>
    <row r="22" spans="3:121" ht="15.75" customHeight="1" thickTop="1" thickBot="1" x14ac:dyDescent="0.2">
      <c r="C22" s="629">
        <v>1</v>
      </c>
      <c r="D22" s="715"/>
      <c r="E22" s="718"/>
      <c r="F22" s="721"/>
      <c r="G22" s="722"/>
      <c r="H22" s="374" t="s">
        <v>105</v>
      </c>
      <c r="I22" s="375"/>
      <c r="J22" s="158"/>
      <c r="K22" s="3"/>
      <c r="L22" s="623" t="s">
        <v>28</v>
      </c>
      <c r="M22" s="304"/>
      <c r="N22" s="594" t="str">
        <f>IF(M22="","",VLOOKUP(M22,$CU:$CX,3,FALSE))</f>
        <v/>
      </c>
      <c r="O22" s="595"/>
      <c r="P22" s="339"/>
      <c r="Q22" s="594" t="str">
        <f>IF(P22="","",VLOOKUP(P22,$CU:$CX,3,FALSE))</f>
        <v/>
      </c>
      <c r="R22" s="595"/>
      <c r="S22" s="339"/>
      <c r="T22" s="594" t="str">
        <f>IF(S22="","",VLOOKUP(S22,$CU:$CX,3,FALSE))</f>
        <v/>
      </c>
      <c r="U22" s="595"/>
      <c r="V22" s="304"/>
      <c r="W22" s="594" t="str">
        <f>IF(V22="","",VLOOKUP(V22,$CU:$CX,3,FALSE))</f>
        <v/>
      </c>
      <c r="X22" s="595"/>
      <c r="Y22" s="304"/>
      <c r="Z22" s="594" t="str">
        <f>IF(Y22="","",VLOOKUP(Y22,$CU:$CX,3,FALSE))</f>
        <v/>
      </c>
      <c r="AA22" s="596"/>
      <c r="AB22" s="510" t="s">
        <v>147</v>
      </c>
      <c r="AC22" s="610">
        <f>$CJ$22</f>
        <v>0</v>
      </c>
      <c r="AD22" s="611"/>
      <c r="AE22" s="622"/>
      <c r="AF22" s="622"/>
      <c r="AG22" s="620">
        <f>(AC22+AC24)*AE22</f>
        <v>0</v>
      </c>
      <c r="AH22" s="620"/>
      <c r="AI22" s="620"/>
      <c r="AJ22" s="620">
        <f>SUM(K22:K27)*AE22</f>
        <v>0</v>
      </c>
      <c r="AK22" s="621"/>
      <c r="AL22" s="513"/>
      <c r="AM22" s="514"/>
      <c r="AN22" s="515"/>
      <c r="AO22" s="711" t="s">
        <v>462</v>
      </c>
      <c r="AP22" s="712"/>
      <c r="AR22" s="149"/>
      <c r="AS22" s="149"/>
      <c r="AT22" s="149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  <c r="BI22" s="144"/>
      <c r="BJ22" s="144"/>
      <c r="BK22" s="144"/>
      <c r="BL22" s="144"/>
      <c r="BP22" s="29"/>
      <c r="BQ22" s="63" t="s">
        <v>9</v>
      </c>
      <c r="BR22" s="23"/>
      <c r="BS22" s="23"/>
      <c r="BT22" s="23"/>
      <c r="BU22" s="23"/>
      <c r="BV22" s="23"/>
      <c r="BW22" s="64">
        <v>1</v>
      </c>
      <c r="BX22" s="65" t="s">
        <v>159</v>
      </c>
      <c r="BY22" s="66">
        <f>SUMIF(BQ24:BU24,"対馬市",BQ25:BU25)*AE22</f>
        <v>0</v>
      </c>
      <c r="BZ22" s="205"/>
      <c r="CA22" s="67">
        <f>SUM(M27:AA27)</f>
        <v>0</v>
      </c>
      <c r="CB22" s="25"/>
      <c r="CC22" s="68" t="s">
        <v>129</v>
      </c>
      <c r="CD22" s="65" t="s">
        <v>159</v>
      </c>
      <c r="CE22" s="69" t="str">
        <f t="shared" ref="CE22:CE27" si="5">IF(J22="","0",$CJ$22/$CC$23)</f>
        <v>0</v>
      </c>
      <c r="CF22" s="70" t="str">
        <f t="shared" ref="CF22:CF27" si="6">IF(J22="","0",$CJ$23/$CC$23)</f>
        <v>0</v>
      </c>
      <c r="CG22" s="71">
        <f t="shared" ref="CG22:CG27" si="7">CE22*$AE$22</f>
        <v>0</v>
      </c>
      <c r="CH22" s="72">
        <f t="shared" ref="CH22:CH27" si="8">CF22*$AE$24</f>
        <v>0</v>
      </c>
      <c r="CI22" s="73">
        <f>CG22+CH22</f>
        <v>0</v>
      </c>
      <c r="CJ22" s="67">
        <f>SUM(M24:AA24)</f>
        <v>0</v>
      </c>
      <c r="CK22" s="73">
        <f>(COUNTA(J22))*AE22</f>
        <v>0</v>
      </c>
      <c r="CL22" s="25"/>
      <c r="CM22" s="65" t="s">
        <v>159</v>
      </c>
      <c r="CN22" s="69" t="str">
        <f t="shared" ref="CN22:CN27" si="9">IF((K22)="","0",($AE$22+$AE$24)*K22*1000)</f>
        <v>0</v>
      </c>
      <c r="CO22" s="29"/>
      <c r="CP22" s="20"/>
      <c r="CQ22" s="20"/>
      <c r="CR22" s="39"/>
      <c r="CS22" s="16"/>
      <c r="CT22" s="20"/>
      <c r="CU22" s="39"/>
      <c r="CV22" s="39"/>
      <c r="CW22" s="39"/>
      <c r="CX22" s="39"/>
      <c r="CY22" s="39"/>
      <c r="CZ22" s="39"/>
      <c r="DA22" s="39"/>
      <c r="DB22" s="39"/>
      <c r="DC22" s="39">
        <v>0</v>
      </c>
      <c r="DD22" s="39"/>
      <c r="DE22" s="20"/>
      <c r="DF22" s="20"/>
      <c r="DG22" s="20"/>
      <c r="DH22" s="20"/>
      <c r="DI22" s="20"/>
      <c r="DJ22" s="20"/>
      <c r="DK22" s="20"/>
      <c r="DL22" s="20"/>
      <c r="DM22" s="20"/>
      <c r="DN22" s="20"/>
    </row>
    <row r="23" spans="3:121" ht="15.75" customHeight="1" x14ac:dyDescent="0.15">
      <c r="C23" s="630"/>
      <c r="D23" s="716"/>
      <c r="E23" s="719"/>
      <c r="F23" s="723"/>
      <c r="G23" s="724"/>
      <c r="H23" s="379" t="s">
        <v>104</v>
      </c>
      <c r="I23" s="380"/>
      <c r="J23" s="159"/>
      <c r="K23" s="4"/>
      <c r="L23" s="467"/>
      <c r="M23" s="702" t="str">
        <f>IF(M22="","",VLOOKUP(M22,$CU:$CX,2,FALSE))</f>
        <v/>
      </c>
      <c r="N23" s="703"/>
      <c r="O23" s="704"/>
      <c r="P23" s="702" t="str">
        <f>IF(P22="","",VLOOKUP(P22,$CU:$CX,2,FALSE))</f>
        <v/>
      </c>
      <c r="Q23" s="703"/>
      <c r="R23" s="704"/>
      <c r="S23" s="702" t="str">
        <f>IF(S22="","",VLOOKUP(S22,$CU:$CX,2,FALSE))</f>
        <v/>
      </c>
      <c r="T23" s="703"/>
      <c r="U23" s="704"/>
      <c r="V23" s="702" t="str">
        <f>IF(V22="","",VLOOKUP(V22,$CU:$CX,2,FALSE))</f>
        <v/>
      </c>
      <c r="W23" s="703"/>
      <c r="X23" s="704"/>
      <c r="Y23" s="702" t="str">
        <f>IF(Y22="","",VLOOKUP(Y22,$CU:$CX,2,FALSE))</f>
        <v/>
      </c>
      <c r="Z23" s="703"/>
      <c r="AA23" s="704"/>
      <c r="AB23" s="405"/>
      <c r="AC23" s="403"/>
      <c r="AD23" s="404"/>
      <c r="AE23" s="457"/>
      <c r="AF23" s="457"/>
      <c r="AG23" s="459"/>
      <c r="AH23" s="459"/>
      <c r="AI23" s="459"/>
      <c r="AJ23" s="459"/>
      <c r="AK23" s="461"/>
      <c r="AL23" s="478"/>
      <c r="AM23" s="479"/>
      <c r="AN23" s="480"/>
      <c r="AO23" s="488"/>
      <c r="AP23" s="489"/>
      <c r="AR23" s="149"/>
      <c r="AS23" s="149"/>
      <c r="AT23" s="149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  <c r="BI23" s="128"/>
      <c r="BJ23" s="128"/>
      <c r="BK23" s="128"/>
      <c r="BL23" s="128"/>
      <c r="BP23" s="29"/>
      <c r="BQ23" s="23"/>
      <c r="BR23" s="23"/>
      <c r="BS23" s="23"/>
      <c r="BT23" s="23"/>
      <c r="BU23" s="23"/>
      <c r="BV23" s="23"/>
      <c r="BW23" s="74"/>
      <c r="BX23" s="75" t="s">
        <v>104</v>
      </c>
      <c r="BY23" s="76">
        <f>SUMIF(BQ24:BU24,"壱岐市",BQ25:BU25)*AE22</f>
        <v>0</v>
      </c>
      <c r="BZ23" s="206"/>
      <c r="CA23" s="204"/>
      <c r="CB23" s="78"/>
      <c r="CC23" s="500">
        <f>COUNTA(J22:J27)</f>
        <v>0</v>
      </c>
      <c r="CD23" s="75" t="s">
        <v>104</v>
      </c>
      <c r="CE23" s="80" t="str">
        <f t="shared" si="5"/>
        <v>0</v>
      </c>
      <c r="CF23" s="81" t="str">
        <f t="shared" si="6"/>
        <v>0</v>
      </c>
      <c r="CG23" s="82">
        <f t="shared" si="7"/>
        <v>0</v>
      </c>
      <c r="CH23" s="83">
        <f t="shared" si="8"/>
        <v>0</v>
      </c>
      <c r="CI23" s="84">
        <f t="shared" ref="CI23:CI27" si="10">CG23+CH23</f>
        <v>0</v>
      </c>
      <c r="CJ23" s="77">
        <f>CJ22/2</f>
        <v>0</v>
      </c>
      <c r="CK23" s="84">
        <f>(COUNTA(J23))*AE22</f>
        <v>0</v>
      </c>
      <c r="CL23" s="25"/>
      <c r="CM23" s="75" t="s">
        <v>104</v>
      </c>
      <c r="CN23" s="80" t="str">
        <f t="shared" si="9"/>
        <v>0</v>
      </c>
      <c r="CO23" s="29"/>
      <c r="CP23" s="20" t="s">
        <v>440</v>
      </c>
      <c r="CQ23" s="39" t="s">
        <v>35</v>
      </c>
      <c r="CR23" s="39"/>
      <c r="CS23" s="39">
        <v>1</v>
      </c>
      <c r="CT23" s="29" t="s">
        <v>10</v>
      </c>
      <c r="CU23" s="39">
        <v>1</v>
      </c>
      <c r="CV23" s="39" t="s">
        <v>165</v>
      </c>
      <c r="CW23" s="39" t="s">
        <v>29</v>
      </c>
      <c r="CX23" s="39">
        <v>900</v>
      </c>
      <c r="CY23" s="39">
        <v>450</v>
      </c>
      <c r="CZ23" s="39" t="s">
        <v>255</v>
      </c>
      <c r="DA23" s="39" t="s">
        <v>131</v>
      </c>
      <c r="DB23" s="39" t="s">
        <v>132</v>
      </c>
      <c r="DC23" s="39">
        <v>4300</v>
      </c>
      <c r="DD23" s="39" t="s">
        <v>31</v>
      </c>
      <c r="DE23" s="20"/>
      <c r="DF23" s="20"/>
      <c r="DG23" s="20"/>
      <c r="DH23" s="20"/>
      <c r="DI23" s="20"/>
      <c r="DJ23" s="20"/>
      <c r="DK23" s="20"/>
      <c r="DL23" s="20"/>
      <c r="DM23" s="20"/>
      <c r="DN23" s="20"/>
    </row>
    <row r="24" spans="3:121" ht="15.75" customHeight="1" thickBot="1" x14ac:dyDescent="0.2">
      <c r="C24" s="630"/>
      <c r="D24" s="717"/>
      <c r="E24" s="720"/>
      <c r="F24" s="725"/>
      <c r="G24" s="726"/>
      <c r="H24" s="379" t="s">
        <v>106</v>
      </c>
      <c r="I24" s="380"/>
      <c r="J24" s="159"/>
      <c r="K24" s="4"/>
      <c r="L24" s="468"/>
      <c r="M24" s="589" t="str">
        <f>IF($AB$7="小学校",IF(M22="","",VLOOKUP(M22,$CU:$CY,5,FALSE)),IF($AB$7="","",IFERROR(VLOOKUP(M22,$CU:$CY,4,FALSE),"")))</f>
        <v/>
      </c>
      <c r="N24" s="590"/>
      <c r="O24" s="591"/>
      <c r="P24" s="589" t="str">
        <f>IF($AB$7="小学校",IF(P22="","",VLOOKUP(P22,$CU:$CY,5,FALSE)),IF($AB$7="","",IFERROR(VLOOKUP(P22,$CU:$CY,4,FALSE),"")))</f>
        <v/>
      </c>
      <c r="Q24" s="590"/>
      <c r="R24" s="591"/>
      <c r="S24" s="589" t="str">
        <f>IF($AB$7="小学校",IF(S22="","",VLOOKUP(S22,$CU:$CY,5,FALSE)),IF($AB$7="","",IFERROR(VLOOKUP(S22,$CU:$CY,4,FALSE),"")))</f>
        <v/>
      </c>
      <c r="T24" s="590"/>
      <c r="U24" s="591"/>
      <c r="V24" s="589" t="str">
        <f>IF($AB$7="小学校",IF(V22="","",VLOOKUP(V22,$CU:$CY,5,FALSE)),IF($AB$7="","",IFERROR(VLOOKUP(V22,$CU:$CY,4,FALSE),"")))</f>
        <v/>
      </c>
      <c r="W24" s="590"/>
      <c r="X24" s="591"/>
      <c r="Y24" s="589" t="str">
        <f>IF($AB$7="小学校",IF(Y22="","",VLOOKUP(Y22,$CU:$CY,5,FALSE)),IF($AB$7="","",IFERROR(VLOOKUP(Y22,$CU:$CY,4,FALSE),"")))</f>
        <v/>
      </c>
      <c r="Z24" s="590"/>
      <c r="AA24" s="591"/>
      <c r="AB24" s="405" t="s">
        <v>148</v>
      </c>
      <c r="AC24" s="403">
        <f>$CA$22</f>
        <v>0</v>
      </c>
      <c r="AD24" s="404"/>
      <c r="AE24" s="457"/>
      <c r="AF24" s="457"/>
      <c r="AG24" s="459"/>
      <c r="AH24" s="459"/>
      <c r="AI24" s="459"/>
      <c r="AJ24" s="459"/>
      <c r="AK24" s="461"/>
      <c r="AL24" s="481"/>
      <c r="AM24" s="482"/>
      <c r="AN24" s="483"/>
      <c r="AO24" s="490"/>
      <c r="AP24" s="491"/>
      <c r="AR24" s="149"/>
      <c r="AS24" s="149"/>
      <c r="AT24" s="149"/>
      <c r="AU24" s="128"/>
      <c r="AV24" s="128"/>
      <c r="AW24" s="128"/>
      <c r="AX24" s="128"/>
      <c r="AY24" s="128"/>
      <c r="AZ24" s="128"/>
      <c r="BA24" s="128"/>
      <c r="BB24" s="128"/>
      <c r="BC24" s="128"/>
      <c r="BD24" s="128"/>
      <c r="BE24" s="128"/>
      <c r="BF24" s="128"/>
      <c r="BG24" s="128"/>
      <c r="BH24" s="128"/>
      <c r="BI24" s="128"/>
      <c r="BJ24" s="128"/>
      <c r="BK24" s="128"/>
      <c r="BL24" s="128"/>
      <c r="BP24" s="85" t="s">
        <v>30</v>
      </c>
      <c r="BQ24" s="86" t="e">
        <f>VLOOKUP(M25,$CZ:$DD,5,FALSE)</f>
        <v>#N/A</v>
      </c>
      <c r="BR24" s="86" t="e">
        <f>VLOOKUP(P25,$CZ:$DD,5,FALSE)</f>
        <v>#N/A</v>
      </c>
      <c r="BS24" s="86" t="e">
        <f>VLOOKUP(S25,$CZ:$DD,5,FALSE)</f>
        <v>#N/A</v>
      </c>
      <c r="BT24" s="86" t="e">
        <f>VLOOKUP(V25,$CZ:$DD,5,FALSE)</f>
        <v>#N/A</v>
      </c>
      <c r="BU24" s="86" t="e">
        <f>VLOOKUP(Y25,$CZ:$DD,5,FALSE)</f>
        <v>#N/A</v>
      </c>
      <c r="BV24" s="23"/>
      <c r="BW24" s="74"/>
      <c r="BX24" s="75" t="s">
        <v>106</v>
      </c>
      <c r="BY24" s="76">
        <f>SUMIF(BQ24:BU24,"五島市",BQ25:BU25)*AE22</f>
        <v>0</v>
      </c>
      <c r="BZ24" s="206"/>
      <c r="CA24" s="47"/>
      <c r="CB24" s="78"/>
      <c r="CC24" s="501"/>
      <c r="CD24" s="75" t="s">
        <v>106</v>
      </c>
      <c r="CE24" s="80" t="str">
        <f t="shared" si="5"/>
        <v>0</v>
      </c>
      <c r="CF24" s="81" t="str">
        <f t="shared" si="6"/>
        <v>0</v>
      </c>
      <c r="CG24" s="82">
        <f t="shared" si="7"/>
        <v>0</v>
      </c>
      <c r="CH24" s="83">
        <f t="shared" si="8"/>
        <v>0</v>
      </c>
      <c r="CI24" s="84">
        <f t="shared" si="10"/>
        <v>0</v>
      </c>
      <c r="CJ24" s="87"/>
      <c r="CK24" s="84">
        <f>(COUNTA(J24))*AE22</f>
        <v>0</v>
      </c>
      <c r="CL24" s="25"/>
      <c r="CM24" s="75" t="s">
        <v>106</v>
      </c>
      <c r="CN24" s="80" t="str">
        <f t="shared" si="9"/>
        <v>0</v>
      </c>
      <c r="CO24" s="29"/>
      <c r="CP24" s="20" t="s">
        <v>441</v>
      </c>
      <c r="CQ24" s="39" t="s">
        <v>155</v>
      </c>
      <c r="CR24" s="39" t="s">
        <v>133</v>
      </c>
      <c r="CS24" s="39">
        <v>2</v>
      </c>
      <c r="CT24" s="29" t="s">
        <v>31</v>
      </c>
      <c r="CU24" s="39">
        <v>2</v>
      </c>
      <c r="CV24" s="39" t="s">
        <v>166</v>
      </c>
      <c r="CW24" s="39" t="s">
        <v>29</v>
      </c>
      <c r="CX24" s="39">
        <v>1300</v>
      </c>
      <c r="CY24" s="39">
        <v>650</v>
      </c>
      <c r="CZ24" s="39" t="s">
        <v>36</v>
      </c>
      <c r="DA24" s="39" t="s">
        <v>134</v>
      </c>
      <c r="DB24" s="39" t="s">
        <v>132</v>
      </c>
      <c r="DC24" s="39">
        <v>2600</v>
      </c>
      <c r="DD24" s="39" t="s">
        <v>37</v>
      </c>
      <c r="DE24" s="20"/>
      <c r="DF24" s="20"/>
      <c r="DG24" s="20"/>
      <c r="DH24" s="20"/>
      <c r="DI24" s="20"/>
      <c r="DJ24" s="20"/>
      <c r="DK24" s="20"/>
      <c r="DL24" s="20"/>
      <c r="DM24" s="20"/>
      <c r="DN24" s="20"/>
    </row>
    <row r="25" spans="3:121" ht="15.75" customHeight="1" thickBot="1" x14ac:dyDescent="0.2">
      <c r="C25" s="630"/>
      <c r="D25" s="772" t="s">
        <v>467</v>
      </c>
      <c r="E25" s="773"/>
      <c r="F25" s="774" t="s">
        <v>467</v>
      </c>
      <c r="G25" s="775"/>
      <c r="H25" s="379" t="s">
        <v>107</v>
      </c>
      <c r="I25" s="380"/>
      <c r="J25" s="159"/>
      <c r="K25" s="4"/>
      <c r="L25" s="398" t="s">
        <v>32</v>
      </c>
      <c r="M25" s="305"/>
      <c r="N25" s="592" t="str">
        <f>IF(M25="","",VLOOKUP(M25,$CZ:$DC,3,FALSE))</f>
        <v/>
      </c>
      <c r="O25" s="593"/>
      <c r="P25" s="305"/>
      <c r="Q25" s="592" t="str">
        <f>IF(P25="","",VLOOKUP(P25,$CZ:$DC,3,FALSE))</f>
        <v/>
      </c>
      <c r="R25" s="593"/>
      <c r="S25" s="305"/>
      <c r="T25" s="592" t="str">
        <f>IF(S25="","",VLOOKUP(S25,$CZ:$DC,3,FALSE))</f>
        <v/>
      </c>
      <c r="U25" s="593"/>
      <c r="V25" s="305"/>
      <c r="W25" s="592" t="str">
        <f>IF(V25="","",VLOOKUP(V25,$CZ:$DC,3,FALSE))</f>
        <v/>
      </c>
      <c r="X25" s="593"/>
      <c r="Y25" s="305"/>
      <c r="Z25" s="592" t="str">
        <f>IF(Y25="","",VLOOKUP(Y25,$CZ:$DC,3,FALSE))</f>
        <v/>
      </c>
      <c r="AA25" s="593"/>
      <c r="AB25" s="405"/>
      <c r="AC25" s="403"/>
      <c r="AD25" s="404"/>
      <c r="AE25" s="457"/>
      <c r="AF25" s="457"/>
      <c r="AG25" s="459"/>
      <c r="AH25" s="459"/>
      <c r="AI25" s="459"/>
      <c r="AJ25" s="459"/>
      <c r="AK25" s="461"/>
      <c r="AL25" s="481"/>
      <c r="AM25" s="482"/>
      <c r="AN25" s="483"/>
      <c r="AO25" s="492" t="s">
        <v>463</v>
      </c>
      <c r="AP25" s="493"/>
      <c r="AR25" s="149"/>
      <c r="AS25" s="149"/>
      <c r="AT25" s="149"/>
      <c r="AU25" s="128"/>
      <c r="AV25" s="128"/>
      <c r="AW25" s="128"/>
      <c r="AX25" s="128"/>
      <c r="AY25" s="128"/>
      <c r="AZ25" s="128"/>
      <c r="BA25" s="128"/>
      <c r="BB25" s="128"/>
      <c r="BC25" s="128"/>
      <c r="BD25" s="128"/>
      <c r="BE25" s="128"/>
      <c r="BF25" s="128"/>
      <c r="BG25" s="128"/>
      <c r="BH25" s="128"/>
      <c r="BI25" s="128"/>
      <c r="BJ25" s="128"/>
      <c r="BK25" s="128"/>
      <c r="BL25" s="128"/>
      <c r="BP25" s="85" t="s">
        <v>33</v>
      </c>
      <c r="BQ25" s="88" t="e">
        <f>VLOOKUP(M25,$CZ:$DD,4,FALSE)</f>
        <v>#N/A</v>
      </c>
      <c r="BR25" s="88" t="e">
        <f>VLOOKUP(P25,$CZ:$DD,4,FALSE)</f>
        <v>#N/A</v>
      </c>
      <c r="BS25" s="88" t="e">
        <f>VLOOKUP(S25,$CZ:$DD,4,FALSE)</f>
        <v>#N/A</v>
      </c>
      <c r="BT25" s="88" t="e">
        <f>VLOOKUP(V25,$CZ:$DD,4,FALSE)</f>
        <v>#N/A</v>
      </c>
      <c r="BU25" s="88" t="e">
        <f>VLOOKUP(Y25,$CZ:$DD,4,FALSE)</f>
        <v>#N/A</v>
      </c>
      <c r="BV25" s="23"/>
      <c r="BW25" s="74"/>
      <c r="BX25" s="75" t="s">
        <v>107</v>
      </c>
      <c r="BY25" s="76">
        <f>SUMIF(BQ24:BU24,"新上五島町",BQ25:BU25)*AE22</f>
        <v>0</v>
      </c>
      <c r="BZ25" s="206"/>
      <c r="CA25" s="89"/>
      <c r="CB25" s="78"/>
      <c r="CC25" s="90"/>
      <c r="CD25" s="75" t="s">
        <v>107</v>
      </c>
      <c r="CE25" s="80" t="str">
        <f t="shared" si="5"/>
        <v>0</v>
      </c>
      <c r="CF25" s="81" t="str">
        <f t="shared" si="6"/>
        <v>0</v>
      </c>
      <c r="CG25" s="82">
        <f t="shared" si="7"/>
        <v>0</v>
      </c>
      <c r="CH25" s="83">
        <f t="shared" si="8"/>
        <v>0</v>
      </c>
      <c r="CI25" s="84">
        <f t="shared" si="10"/>
        <v>0</v>
      </c>
      <c r="CJ25" s="87"/>
      <c r="CK25" s="84">
        <f>(COUNTA(J25))*AE22</f>
        <v>0</v>
      </c>
      <c r="CL25" s="91"/>
      <c r="CM25" s="75" t="s">
        <v>107</v>
      </c>
      <c r="CN25" s="80" t="str">
        <f t="shared" si="9"/>
        <v>0</v>
      </c>
      <c r="CO25" s="29"/>
      <c r="CP25" s="20" t="s">
        <v>442</v>
      </c>
      <c r="CQ25" s="39"/>
      <c r="CR25" s="39"/>
      <c r="CS25" s="39">
        <v>3</v>
      </c>
      <c r="CT25" s="29" t="s">
        <v>11</v>
      </c>
      <c r="CU25" s="39">
        <v>3</v>
      </c>
      <c r="CV25" s="39" t="s">
        <v>167</v>
      </c>
      <c r="CW25" s="39" t="s">
        <v>29</v>
      </c>
      <c r="CX25" s="39">
        <v>900</v>
      </c>
      <c r="CY25" s="39">
        <v>450</v>
      </c>
      <c r="CZ25" s="39" t="s">
        <v>39</v>
      </c>
      <c r="DA25" s="39" t="s">
        <v>130</v>
      </c>
      <c r="DB25" s="39" t="s">
        <v>132</v>
      </c>
      <c r="DC25" s="39">
        <v>3400</v>
      </c>
      <c r="DD25" s="39" t="s">
        <v>11</v>
      </c>
      <c r="DE25" s="20"/>
      <c r="DF25" s="20"/>
      <c r="DG25" s="20"/>
      <c r="DH25" s="20"/>
      <c r="DI25" s="20"/>
      <c r="DJ25" s="20"/>
      <c r="DK25" s="20"/>
      <c r="DL25" s="20"/>
      <c r="DM25" s="20"/>
      <c r="DN25" s="20"/>
    </row>
    <row r="26" spans="3:121" ht="15.75" customHeight="1" x14ac:dyDescent="0.15">
      <c r="C26" s="630"/>
      <c r="D26" s="768"/>
      <c r="E26" s="769"/>
      <c r="F26" s="733"/>
      <c r="G26" s="734"/>
      <c r="H26" s="379" t="s">
        <v>108</v>
      </c>
      <c r="I26" s="380"/>
      <c r="J26" s="159"/>
      <c r="K26" s="4"/>
      <c r="L26" s="399"/>
      <c r="M26" s="612" t="str">
        <f>IF(M25="","",VLOOKUP(M25,$CZ:$DC,2,FALSE))</f>
        <v/>
      </c>
      <c r="N26" s="613"/>
      <c r="O26" s="614"/>
      <c r="P26" s="612" t="str">
        <f>IF(P25="","",VLOOKUP(P25,$CZ:$DC,2,FALSE))</f>
        <v/>
      </c>
      <c r="Q26" s="613"/>
      <c r="R26" s="614"/>
      <c r="S26" s="612" t="str">
        <f>IF(S25="","",VLOOKUP(S25,$CZ:$DC,2,FALSE))</f>
        <v/>
      </c>
      <c r="T26" s="613"/>
      <c r="U26" s="614"/>
      <c r="V26" s="612" t="str">
        <f>IF(V25="","",VLOOKUP(V25,$CZ:$DC,2,FALSE))</f>
        <v/>
      </c>
      <c r="W26" s="613"/>
      <c r="X26" s="614"/>
      <c r="Y26" s="612" t="str">
        <f>IF(Y25="","",VLOOKUP(Y25,$CZ:$DC,2,FALSE))</f>
        <v/>
      </c>
      <c r="Z26" s="613"/>
      <c r="AA26" s="614"/>
      <c r="AB26" s="405" t="s">
        <v>135</v>
      </c>
      <c r="AC26" s="443">
        <f>SUM(AC22:AD25)</f>
        <v>0</v>
      </c>
      <c r="AD26" s="444"/>
      <c r="AE26" s="457"/>
      <c r="AF26" s="457"/>
      <c r="AG26" s="459"/>
      <c r="AH26" s="459"/>
      <c r="AI26" s="459"/>
      <c r="AJ26" s="459"/>
      <c r="AK26" s="461"/>
      <c r="AL26" s="481"/>
      <c r="AM26" s="482"/>
      <c r="AN26" s="483"/>
      <c r="AO26" s="488"/>
      <c r="AP26" s="489"/>
      <c r="AR26" s="149"/>
      <c r="AS26" s="149"/>
      <c r="AT26" s="149"/>
      <c r="AU26" s="128"/>
      <c r="AV26" s="128"/>
      <c r="AW26" s="128"/>
      <c r="AX26" s="128"/>
      <c r="AY26" s="128"/>
      <c r="AZ26" s="128"/>
      <c r="BA26" s="128"/>
      <c r="BB26" s="128"/>
      <c r="BC26" s="128"/>
      <c r="BD26" s="128"/>
      <c r="BE26" s="128"/>
      <c r="BF26" s="128"/>
      <c r="BG26" s="128"/>
      <c r="BH26" s="128"/>
      <c r="BI26" s="128"/>
      <c r="BJ26" s="128"/>
      <c r="BK26" s="128"/>
      <c r="BL26" s="128"/>
      <c r="BP26" s="85" t="s">
        <v>38</v>
      </c>
      <c r="BQ26" s="88" t="e">
        <f>BQ25/2</f>
        <v>#N/A</v>
      </c>
      <c r="BR26" s="88" t="e">
        <f>BR25/2</f>
        <v>#N/A</v>
      </c>
      <c r="BS26" s="88" t="e">
        <f>BS25/2</f>
        <v>#N/A</v>
      </c>
      <c r="BT26" s="88" t="e">
        <f>BT25/2</f>
        <v>#N/A</v>
      </c>
      <c r="BU26" s="88" t="e">
        <f>BU25/2</f>
        <v>#N/A</v>
      </c>
      <c r="BV26" s="23"/>
      <c r="BW26" s="74"/>
      <c r="BX26" s="75" t="s">
        <v>108</v>
      </c>
      <c r="BY26" s="76">
        <f>SUMIF(BQ24:BU24,"小値賀町",BQ25:BU25)*AE22</f>
        <v>0</v>
      </c>
      <c r="BZ26" s="206"/>
      <c r="CA26" s="89"/>
      <c r="CB26" s="78"/>
      <c r="CC26" s="90"/>
      <c r="CD26" s="75" t="s">
        <v>108</v>
      </c>
      <c r="CE26" s="80" t="str">
        <f t="shared" si="5"/>
        <v>0</v>
      </c>
      <c r="CF26" s="81" t="str">
        <f t="shared" si="6"/>
        <v>0</v>
      </c>
      <c r="CG26" s="82">
        <f t="shared" si="7"/>
        <v>0</v>
      </c>
      <c r="CH26" s="83">
        <f t="shared" si="8"/>
        <v>0</v>
      </c>
      <c r="CI26" s="84">
        <f t="shared" si="10"/>
        <v>0</v>
      </c>
      <c r="CJ26" s="87"/>
      <c r="CK26" s="84">
        <f>(COUNTA(J26))*AE22</f>
        <v>0</v>
      </c>
      <c r="CL26" s="91"/>
      <c r="CM26" s="75" t="s">
        <v>108</v>
      </c>
      <c r="CN26" s="80" t="str">
        <f t="shared" si="9"/>
        <v>0</v>
      </c>
      <c r="CO26" s="29"/>
      <c r="CP26" s="20"/>
      <c r="CQ26" s="14"/>
      <c r="CR26" s="39"/>
      <c r="CS26" s="39">
        <v>4</v>
      </c>
      <c r="CT26" s="29" t="s">
        <v>12</v>
      </c>
      <c r="CU26" s="39">
        <v>4</v>
      </c>
      <c r="CV26" s="39" t="s">
        <v>168</v>
      </c>
      <c r="CW26" s="39" t="s">
        <v>29</v>
      </c>
      <c r="CX26" s="39">
        <v>200</v>
      </c>
      <c r="CY26" s="39">
        <v>100</v>
      </c>
      <c r="CZ26" s="39" t="s">
        <v>40</v>
      </c>
      <c r="DA26" s="39" t="s">
        <v>136</v>
      </c>
      <c r="DB26" s="39" t="s">
        <v>132</v>
      </c>
      <c r="DC26" s="39">
        <v>4400</v>
      </c>
      <c r="DD26" s="39" t="s">
        <v>11</v>
      </c>
      <c r="DE26" s="20"/>
      <c r="DF26" s="20"/>
      <c r="DG26" s="20"/>
      <c r="DH26" s="20"/>
      <c r="DI26" s="20"/>
      <c r="DJ26" s="20"/>
      <c r="DK26" s="20"/>
      <c r="DL26" s="20"/>
      <c r="DM26" s="20"/>
      <c r="DN26" s="20"/>
    </row>
    <row r="27" spans="3:121" ht="15.75" customHeight="1" thickBot="1" x14ac:dyDescent="0.2">
      <c r="C27" s="631"/>
      <c r="D27" s="805"/>
      <c r="E27" s="806"/>
      <c r="F27" s="807"/>
      <c r="G27" s="808"/>
      <c r="H27" s="396" t="s">
        <v>109</v>
      </c>
      <c r="I27" s="397"/>
      <c r="J27" s="293"/>
      <c r="K27" s="294"/>
      <c r="L27" s="400"/>
      <c r="M27" s="699" t="str">
        <f>IF(M25="","",VLOOKUP(M25,$CZ:$DC,4,FALSE))</f>
        <v/>
      </c>
      <c r="N27" s="700"/>
      <c r="O27" s="701"/>
      <c r="P27" s="699" t="str">
        <f>IF(P25="","",VLOOKUP(P25,$CZ:$DC,4,FALSE))</f>
        <v/>
      </c>
      <c r="Q27" s="700"/>
      <c r="R27" s="701"/>
      <c r="S27" s="699" t="str">
        <f>IF(S25="","",VLOOKUP(S25,$CZ:$DC,4,FALSE))</f>
        <v/>
      </c>
      <c r="T27" s="700"/>
      <c r="U27" s="701"/>
      <c r="V27" s="699" t="str">
        <f>IF(V25="","",VLOOKUP(V25,$CZ:$DC,4,FALSE))</f>
        <v/>
      </c>
      <c r="W27" s="700"/>
      <c r="X27" s="701"/>
      <c r="Y27" s="699" t="str">
        <f>IF(Y25="","",VLOOKUP(Y25,$CZ:$DC,4,FALSE))</f>
        <v/>
      </c>
      <c r="Z27" s="700"/>
      <c r="AA27" s="701"/>
      <c r="AB27" s="475"/>
      <c r="AC27" s="476"/>
      <c r="AD27" s="477"/>
      <c r="AE27" s="470"/>
      <c r="AF27" s="470"/>
      <c r="AG27" s="472"/>
      <c r="AH27" s="472"/>
      <c r="AI27" s="472"/>
      <c r="AJ27" s="472"/>
      <c r="AK27" s="474"/>
      <c r="AL27" s="484"/>
      <c r="AM27" s="485"/>
      <c r="AN27" s="486"/>
      <c r="AO27" s="713"/>
      <c r="AP27" s="714"/>
      <c r="AR27" s="149"/>
      <c r="AS27" s="149"/>
      <c r="AT27" s="149"/>
      <c r="AU27" s="128"/>
      <c r="AV27" s="128"/>
      <c r="AW27" s="128"/>
      <c r="AX27" s="128"/>
      <c r="AY27" s="128"/>
      <c r="AZ27" s="128"/>
      <c r="BA27" s="128"/>
      <c r="BB27" s="128"/>
      <c r="BC27" s="128"/>
      <c r="BD27" s="128"/>
      <c r="BE27" s="128"/>
      <c r="BF27" s="128"/>
      <c r="BG27" s="128"/>
      <c r="BH27" s="128"/>
      <c r="BI27" s="128"/>
      <c r="BJ27" s="128"/>
      <c r="BK27" s="128"/>
      <c r="BL27" s="128"/>
      <c r="BP27" s="29"/>
      <c r="BQ27" s="23"/>
      <c r="BR27" s="23"/>
      <c r="BS27" s="23"/>
      <c r="BT27" s="23"/>
      <c r="BU27" s="23"/>
      <c r="BV27" s="23"/>
      <c r="BW27" s="92"/>
      <c r="BX27" s="93" t="s">
        <v>109</v>
      </c>
      <c r="BY27" s="94">
        <f>SUMIF(BQ24:BU24,"宇久町",BQ25:BU25)*AE22</f>
        <v>0</v>
      </c>
      <c r="BZ27" s="207"/>
      <c r="CA27" s="47"/>
      <c r="CB27" s="78"/>
      <c r="CC27" s="95"/>
      <c r="CD27" s="93" t="s">
        <v>109</v>
      </c>
      <c r="CE27" s="97" t="str">
        <f t="shared" si="5"/>
        <v>0</v>
      </c>
      <c r="CF27" s="98" t="str">
        <f t="shared" si="6"/>
        <v>0</v>
      </c>
      <c r="CG27" s="99">
        <f t="shared" si="7"/>
        <v>0</v>
      </c>
      <c r="CH27" s="100">
        <f t="shared" si="8"/>
        <v>0</v>
      </c>
      <c r="CI27" s="101">
        <f t="shared" si="10"/>
        <v>0</v>
      </c>
      <c r="CJ27" s="87"/>
      <c r="CK27" s="101">
        <f>(COUNTA(J27))*AE22</f>
        <v>0</v>
      </c>
      <c r="CL27" s="25"/>
      <c r="CM27" s="93" t="s">
        <v>109</v>
      </c>
      <c r="CN27" s="97" t="str">
        <f t="shared" si="9"/>
        <v>0</v>
      </c>
      <c r="CO27" s="29"/>
      <c r="CP27" s="20"/>
      <c r="CQ27" s="39"/>
      <c r="CR27" s="39"/>
      <c r="CS27" s="20"/>
      <c r="CT27" s="29" t="s">
        <v>13</v>
      </c>
      <c r="CU27" s="39">
        <v>5</v>
      </c>
      <c r="CV27" s="39" t="s">
        <v>169</v>
      </c>
      <c r="CW27" s="39" t="s">
        <v>29</v>
      </c>
      <c r="CX27" s="39">
        <v>200</v>
      </c>
      <c r="CY27" s="39">
        <v>100</v>
      </c>
      <c r="CZ27" s="39" t="s">
        <v>256</v>
      </c>
      <c r="DA27" s="39" t="s">
        <v>137</v>
      </c>
      <c r="DB27" s="39" t="s">
        <v>132</v>
      </c>
      <c r="DC27" s="39">
        <v>3900</v>
      </c>
      <c r="DD27" s="39" t="s">
        <v>31</v>
      </c>
      <c r="DE27" s="20"/>
      <c r="DF27" s="20"/>
      <c r="DG27" s="20"/>
      <c r="DH27" s="20"/>
      <c r="DI27" s="20"/>
      <c r="DJ27" s="20"/>
      <c r="DK27" s="20"/>
      <c r="DL27" s="20"/>
      <c r="DM27" s="20"/>
      <c r="DN27" s="20"/>
    </row>
    <row r="28" spans="3:121" ht="15.75" customHeight="1" thickBot="1" x14ac:dyDescent="0.2">
      <c r="C28" s="632">
        <v>2</v>
      </c>
      <c r="D28" s="513"/>
      <c r="E28" s="809"/>
      <c r="F28" s="810"/>
      <c r="G28" s="811"/>
      <c r="H28" s="511" t="s">
        <v>105</v>
      </c>
      <c r="I28" s="512"/>
      <c r="J28" s="295"/>
      <c r="K28" s="296"/>
      <c r="L28" s="609" t="s">
        <v>28</v>
      </c>
      <c r="M28" s="304"/>
      <c r="N28" s="594" t="str">
        <f>IF(M28="","",VLOOKUP(M28,$CU:$CX,3,FALSE))</f>
        <v/>
      </c>
      <c r="O28" s="595"/>
      <c r="P28" s="339"/>
      <c r="Q28" s="594" t="str">
        <f>IF(P28="","",VLOOKUP(P28,$CU:$CX,3,FALSE))</f>
        <v/>
      </c>
      <c r="R28" s="595"/>
      <c r="S28" s="339"/>
      <c r="T28" s="594" t="str">
        <f>IF(S28="","",VLOOKUP(S28,$CU:$CX,3,FALSE))</f>
        <v/>
      </c>
      <c r="U28" s="595"/>
      <c r="V28" s="304"/>
      <c r="W28" s="594" t="str">
        <f>IF(V28="","",VLOOKUP(V28,$CU:$CX,3,FALSE))</f>
        <v/>
      </c>
      <c r="X28" s="595"/>
      <c r="Y28" s="304"/>
      <c r="Z28" s="594" t="str">
        <f>IF(Y28="","",VLOOKUP(Y28,$CU:$CX,3,FALSE))</f>
        <v/>
      </c>
      <c r="AA28" s="596"/>
      <c r="AB28" s="496" t="s">
        <v>147</v>
      </c>
      <c r="AC28" s="401">
        <f>CJ28</f>
        <v>0</v>
      </c>
      <c r="AD28" s="402"/>
      <c r="AE28" s="469"/>
      <c r="AF28" s="469"/>
      <c r="AG28" s="471">
        <f>(AC28+AC30)*AE28</f>
        <v>0</v>
      </c>
      <c r="AH28" s="471"/>
      <c r="AI28" s="471"/>
      <c r="AJ28" s="471">
        <f>SUM(K28:K33)*AE28</f>
        <v>0</v>
      </c>
      <c r="AK28" s="473"/>
      <c r="AL28" s="497"/>
      <c r="AM28" s="498"/>
      <c r="AN28" s="499"/>
      <c r="AO28" s="487" t="s">
        <v>462</v>
      </c>
      <c r="AP28" s="431"/>
      <c r="AR28" s="149"/>
      <c r="AS28" s="149"/>
      <c r="AT28" s="149"/>
      <c r="AU28" s="128"/>
      <c r="AV28" s="128"/>
      <c r="AW28" s="128"/>
      <c r="AX28" s="128"/>
      <c r="AY28" s="128"/>
      <c r="AZ28" s="128"/>
      <c r="BA28" s="128"/>
      <c r="BB28" s="128"/>
      <c r="BC28" s="128"/>
      <c r="BD28" s="128"/>
      <c r="BE28" s="128"/>
      <c r="BF28" s="128"/>
      <c r="BG28" s="128"/>
      <c r="BH28" s="128"/>
      <c r="BI28" s="128"/>
      <c r="BJ28" s="128"/>
      <c r="BK28" s="128"/>
      <c r="BL28" s="128"/>
      <c r="BP28" s="29"/>
      <c r="BQ28" s="23"/>
      <c r="BR28" s="23"/>
      <c r="BS28" s="23"/>
      <c r="BT28" s="23"/>
      <c r="BU28" s="23"/>
      <c r="BV28" s="23"/>
      <c r="BW28" s="64">
        <v>2</v>
      </c>
      <c r="BX28" s="65" t="s">
        <v>159</v>
      </c>
      <c r="BY28" s="66">
        <f>SUMIF(BQ30:BU30,"対馬市",BQ31:BU31)*AE28</f>
        <v>0</v>
      </c>
      <c r="BZ28" s="205"/>
      <c r="CA28" s="67">
        <f>SUM(M33:AA33)</f>
        <v>0</v>
      </c>
      <c r="CB28" s="78"/>
      <c r="CC28" s="30" t="s">
        <v>129</v>
      </c>
      <c r="CD28" s="65" t="s">
        <v>104</v>
      </c>
      <c r="CE28" s="69" t="str">
        <f t="shared" ref="CE28:CE33" si="11">IF(J28="","0",$CJ$28/$CC$29)</f>
        <v>0</v>
      </c>
      <c r="CF28" s="70" t="str">
        <f t="shared" ref="CF28:CF33" si="12">IF(J28="","0",CJ29/$CC$29)</f>
        <v>0</v>
      </c>
      <c r="CG28" s="71">
        <f t="shared" ref="CG28:CG33" si="13">CE28*$AE$28</f>
        <v>0</v>
      </c>
      <c r="CH28" s="72">
        <f t="shared" ref="CH28:CH33" si="14">CF28*$AE$30</f>
        <v>0</v>
      </c>
      <c r="CI28" s="73">
        <f>CG28+CH28</f>
        <v>0</v>
      </c>
      <c r="CJ28" s="67">
        <f>SUM(M30:AA30)</f>
        <v>0</v>
      </c>
      <c r="CK28" s="73">
        <f>(COUNTA(J28))*AE28</f>
        <v>0</v>
      </c>
      <c r="CL28" s="91"/>
      <c r="CM28" s="65" t="s">
        <v>104</v>
      </c>
      <c r="CN28" s="69" t="str">
        <f t="shared" ref="CN28:CN33" si="15">IF((K28)="","0",($AE$28+$AE$30)*K28*1000)</f>
        <v>0</v>
      </c>
      <c r="CO28" s="29"/>
      <c r="CP28" s="20"/>
      <c r="CQ28" s="39"/>
      <c r="CR28" s="39"/>
      <c r="CS28" s="39"/>
      <c r="CT28" s="29" t="s">
        <v>14</v>
      </c>
      <c r="CU28" s="15">
        <v>7</v>
      </c>
      <c r="CV28" s="39" t="s">
        <v>165</v>
      </c>
      <c r="CW28" s="39" t="s">
        <v>170</v>
      </c>
      <c r="CX28" s="15">
        <v>3300</v>
      </c>
      <c r="CY28" s="15">
        <v>1650</v>
      </c>
      <c r="CZ28" s="15"/>
      <c r="DA28" s="15"/>
      <c r="DB28" s="15"/>
      <c r="DC28" s="15"/>
      <c r="DD28" s="15"/>
      <c r="DE28" s="20"/>
      <c r="DF28" s="20"/>
      <c r="DG28" s="20"/>
      <c r="DH28" s="20"/>
      <c r="DI28" s="20"/>
      <c r="DJ28" s="20"/>
      <c r="DK28" s="20"/>
      <c r="DL28" s="20"/>
      <c r="DM28" s="20"/>
      <c r="DN28" s="20"/>
    </row>
    <row r="29" spans="3:121" ht="15.75" customHeight="1" x14ac:dyDescent="0.15">
      <c r="C29" s="630"/>
      <c r="D29" s="716"/>
      <c r="E29" s="719"/>
      <c r="F29" s="723"/>
      <c r="G29" s="724"/>
      <c r="H29" s="379" t="s">
        <v>104</v>
      </c>
      <c r="I29" s="380"/>
      <c r="J29" s="159"/>
      <c r="K29" s="4"/>
      <c r="L29" s="467"/>
      <c r="M29" s="702" t="str">
        <f>IF(M28="","",VLOOKUP(M28,$CU:$CX,2,FALSE))</f>
        <v/>
      </c>
      <c r="N29" s="703"/>
      <c r="O29" s="704"/>
      <c r="P29" s="702" t="str">
        <f>IF(P28="","",VLOOKUP(P28,$CU:$CX,2,FALSE))</f>
        <v/>
      </c>
      <c r="Q29" s="703"/>
      <c r="R29" s="704"/>
      <c r="S29" s="702" t="str">
        <f>IF(S28="","",VLOOKUP(S28,$CU:$CX,2,FALSE))</f>
        <v/>
      </c>
      <c r="T29" s="703"/>
      <c r="U29" s="704"/>
      <c r="V29" s="702" t="str">
        <f>IF(V28="","",VLOOKUP(V28,$CU:$CX,2,FALSE))</f>
        <v/>
      </c>
      <c r="W29" s="703"/>
      <c r="X29" s="704"/>
      <c r="Y29" s="702" t="str">
        <f>IF(Y28="","",VLOOKUP(Y28,$CU:$CX,2,FALSE))</f>
        <v/>
      </c>
      <c r="Z29" s="703"/>
      <c r="AA29" s="704"/>
      <c r="AB29" s="405"/>
      <c r="AC29" s="403"/>
      <c r="AD29" s="404"/>
      <c r="AE29" s="457"/>
      <c r="AF29" s="457"/>
      <c r="AG29" s="459"/>
      <c r="AH29" s="459"/>
      <c r="AI29" s="459"/>
      <c r="AJ29" s="459"/>
      <c r="AK29" s="461"/>
      <c r="AL29" s="478"/>
      <c r="AM29" s="479"/>
      <c r="AN29" s="480"/>
      <c r="AO29" s="488"/>
      <c r="AP29" s="489"/>
      <c r="AR29" s="149"/>
      <c r="AS29" s="149"/>
      <c r="AT29" s="149"/>
      <c r="AU29" s="128"/>
      <c r="AV29" s="128"/>
      <c r="AW29" s="128"/>
      <c r="AX29" s="128"/>
      <c r="AY29" s="128"/>
      <c r="AZ29" s="128"/>
      <c r="BA29" s="128"/>
      <c r="BB29" s="128"/>
      <c r="BC29" s="128"/>
      <c r="BD29" s="128"/>
      <c r="BE29" s="128"/>
      <c r="BF29" s="128"/>
      <c r="BG29" s="128"/>
      <c r="BH29" s="128"/>
      <c r="BI29" s="128"/>
      <c r="BJ29" s="128"/>
      <c r="BK29" s="128"/>
      <c r="BL29" s="128"/>
      <c r="BP29" s="29"/>
      <c r="BQ29" s="23"/>
      <c r="BR29" s="23"/>
      <c r="BS29" s="23"/>
      <c r="BT29" s="23"/>
      <c r="BU29" s="23"/>
      <c r="BV29" s="23"/>
      <c r="BW29" s="74"/>
      <c r="BX29" s="75" t="s">
        <v>104</v>
      </c>
      <c r="BY29" s="76">
        <f>SUMIF(BQ30:BU30,"壱岐市",BQ31:BU31)*AE28</f>
        <v>0</v>
      </c>
      <c r="BZ29" s="206"/>
      <c r="CA29" s="204"/>
      <c r="CB29" s="78"/>
      <c r="CC29" s="453">
        <f>COUNTA(J28:J33)</f>
        <v>0</v>
      </c>
      <c r="CD29" s="75" t="s">
        <v>105</v>
      </c>
      <c r="CE29" s="80" t="str">
        <f t="shared" si="11"/>
        <v>0</v>
      </c>
      <c r="CF29" s="81" t="str">
        <f t="shared" si="12"/>
        <v>0</v>
      </c>
      <c r="CG29" s="82">
        <f t="shared" si="13"/>
        <v>0</v>
      </c>
      <c r="CH29" s="83">
        <f t="shared" si="14"/>
        <v>0</v>
      </c>
      <c r="CI29" s="84">
        <f t="shared" ref="CI29:CI33" si="16">CG29+CH29</f>
        <v>0</v>
      </c>
      <c r="CJ29" s="77">
        <f>CJ28/2</f>
        <v>0</v>
      </c>
      <c r="CK29" s="84">
        <f>(COUNTA(J29))*AE28</f>
        <v>0</v>
      </c>
      <c r="CL29" s="91"/>
      <c r="CM29" s="75" t="s">
        <v>105</v>
      </c>
      <c r="CN29" s="80" t="str">
        <f t="shared" si="15"/>
        <v>0</v>
      </c>
      <c r="CO29" s="29"/>
      <c r="CP29" s="20"/>
      <c r="CQ29" s="39"/>
      <c r="CR29" s="39"/>
      <c r="CS29" s="39"/>
      <c r="CT29" s="20"/>
      <c r="CU29" s="15">
        <v>8</v>
      </c>
      <c r="CV29" s="39" t="s">
        <v>166</v>
      </c>
      <c r="CW29" s="39" t="s">
        <v>170</v>
      </c>
      <c r="CX29" s="15">
        <v>3700</v>
      </c>
      <c r="CY29" s="15">
        <v>1850</v>
      </c>
      <c r="CZ29" s="15"/>
      <c r="DA29" s="15"/>
      <c r="DB29" s="15"/>
      <c r="DC29" s="15"/>
      <c r="DD29" s="39"/>
      <c r="DE29" s="20"/>
      <c r="DF29" s="20"/>
      <c r="DG29" s="20"/>
      <c r="DH29" s="20"/>
      <c r="DI29" s="20"/>
      <c r="DJ29" s="20"/>
      <c r="DK29" s="20"/>
      <c r="DL29" s="20"/>
      <c r="DM29" s="20"/>
      <c r="DN29" s="20"/>
    </row>
    <row r="30" spans="3:121" ht="15.75" customHeight="1" thickBot="1" x14ac:dyDescent="0.2">
      <c r="C30" s="630"/>
      <c r="D30" s="717"/>
      <c r="E30" s="720"/>
      <c r="F30" s="725"/>
      <c r="G30" s="726"/>
      <c r="H30" s="379" t="s">
        <v>106</v>
      </c>
      <c r="I30" s="380"/>
      <c r="J30" s="159"/>
      <c r="K30" s="4"/>
      <c r="L30" s="468"/>
      <c r="M30" s="589" t="str">
        <f>IF($AB$7="小学校",IF(M28="","",VLOOKUP(M28,$CU:$CY,5,FALSE)),IF($AB$7="","",IFERROR(VLOOKUP(M28,$CU:$CY,4,FALSE),"")))</f>
        <v/>
      </c>
      <c r="N30" s="590"/>
      <c r="O30" s="591"/>
      <c r="P30" s="589" t="str">
        <f>IF($AB$7="小学校",IF(P28="","",VLOOKUP(P28,$CU:$CY,5,FALSE)),IF($AB$7="","",IFERROR(VLOOKUP(P28,$CU:$CY,4,FALSE),"")))</f>
        <v/>
      </c>
      <c r="Q30" s="590"/>
      <c r="R30" s="591"/>
      <c r="S30" s="589" t="str">
        <f>IF($AB$7="小学校",IF(S28="","",VLOOKUP(S28,$CU:$CY,5,FALSE)),IF($AB$7="","",IFERROR(VLOOKUP(S28,$CU:$CY,4,FALSE),"")))</f>
        <v/>
      </c>
      <c r="T30" s="590"/>
      <c r="U30" s="591"/>
      <c r="V30" s="589" t="str">
        <f>IF($AB$7="小学校",IF(V28="","",VLOOKUP(V28,$CU:$CY,5,FALSE)),IF($AB$7="","",IFERROR(VLOOKUP(V28,$CU:$CY,4,FALSE),"")))</f>
        <v/>
      </c>
      <c r="W30" s="590"/>
      <c r="X30" s="591"/>
      <c r="Y30" s="589" t="str">
        <f>IF($AB$7="小学校",IF(Y28="","",VLOOKUP(Y28,$CU:$CY,5,FALSE)),IF($AB$7="","",IFERROR(VLOOKUP(Y28,$CU:$CY,4,FALSE),"")))</f>
        <v/>
      </c>
      <c r="Z30" s="590"/>
      <c r="AA30" s="591"/>
      <c r="AB30" s="405" t="s">
        <v>148</v>
      </c>
      <c r="AC30" s="403">
        <f>+CA28</f>
        <v>0</v>
      </c>
      <c r="AD30" s="404"/>
      <c r="AE30" s="457"/>
      <c r="AF30" s="457"/>
      <c r="AG30" s="459"/>
      <c r="AH30" s="459"/>
      <c r="AI30" s="459"/>
      <c r="AJ30" s="459"/>
      <c r="AK30" s="461"/>
      <c r="AL30" s="481"/>
      <c r="AM30" s="482"/>
      <c r="AN30" s="483"/>
      <c r="AO30" s="490"/>
      <c r="AP30" s="491"/>
      <c r="AR30" s="149"/>
      <c r="AS30" s="149"/>
      <c r="AT30" s="149"/>
      <c r="AU30" s="128"/>
      <c r="AV30" s="128"/>
      <c r="AW30" s="128"/>
      <c r="AX30" s="128"/>
      <c r="AY30" s="128"/>
      <c r="AZ30" s="128"/>
      <c r="BA30" s="128"/>
      <c r="BB30" s="128"/>
      <c r="BC30" s="128"/>
      <c r="BD30" s="128"/>
      <c r="BE30" s="128"/>
      <c r="BF30" s="128"/>
      <c r="BG30" s="128"/>
      <c r="BH30" s="128"/>
      <c r="BI30" s="128"/>
      <c r="BJ30" s="128"/>
      <c r="BK30" s="128"/>
      <c r="BL30" s="128"/>
      <c r="BP30" s="85" t="s">
        <v>30</v>
      </c>
      <c r="BQ30" s="86" t="e">
        <f>VLOOKUP(M31,$CZ:$DD,5,FALSE)</f>
        <v>#N/A</v>
      </c>
      <c r="BR30" s="86" t="e">
        <f>VLOOKUP(P31,$CZ:$DD,5,FALSE)</f>
        <v>#N/A</v>
      </c>
      <c r="BS30" s="86" t="e">
        <f>VLOOKUP(S31,$CZ:$DD,5,FALSE)</f>
        <v>#N/A</v>
      </c>
      <c r="BT30" s="86" t="e">
        <f>VLOOKUP(V31,$CZ:$DD,5,FALSE)</f>
        <v>#N/A</v>
      </c>
      <c r="BU30" s="86" t="e">
        <f>VLOOKUP(Y31,$CZ:$DD,5,FALSE)</f>
        <v>#N/A</v>
      </c>
      <c r="BV30" s="23"/>
      <c r="BW30" s="74"/>
      <c r="BX30" s="75" t="s">
        <v>106</v>
      </c>
      <c r="BY30" s="76">
        <f>SUMIF(BQ30:BU30,"五島市",BQ31:BU31)*AE28</f>
        <v>0</v>
      </c>
      <c r="BZ30" s="206"/>
      <c r="CA30" s="89"/>
      <c r="CB30" s="78"/>
      <c r="CC30" s="454"/>
      <c r="CD30" s="75" t="s">
        <v>106</v>
      </c>
      <c r="CE30" s="80" t="str">
        <f t="shared" si="11"/>
        <v>0</v>
      </c>
      <c r="CF30" s="81" t="str">
        <f t="shared" si="12"/>
        <v>0</v>
      </c>
      <c r="CG30" s="82">
        <f t="shared" si="13"/>
        <v>0</v>
      </c>
      <c r="CH30" s="83">
        <f t="shared" si="14"/>
        <v>0</v>
      </c>
      <c r="CI30" s="84">
        <f t="shared" si="16"/>
        <v>0</v>
      </c>
      <c r="CJ30" s="87"/>
      <c r="CK30" s="84">
        <f>(COUNTA(J30))*AE28</f>
        <v>0</v>
      </c>
      <c r="CL30" s="91"/>
      <c r="CM30" s="75" t="s">
        <v>106</v>
      </c>
      <c r="CN30" s="80" t="str">
        <f t="shared" si="15"/>
        <v>0</v>
      </c>
      <c r="CO30" s="29"/>
      <c r="CP30" s="29"/>
      <c r="CQ30" s="14"/>
      <c r="CR30" s="14"/>
      <c r="CS30" s="14"/>
      <c r="CT30" s="20"/>
      <c r="CU30" s="15">
        <v>9</v>
      </c>
      <c r="CV30" s="39" t="s">
        <v>168</v>
      </c>
      <c r="CW30" s="39" t="s">
        <v>170</v>
      </c>
      <c r="CX30" s="15">
        <v>400</v>
      </c>
      <c r="CY30" s="15">
        <v>200</v>
      </c>
      <c r="CZ30" s="15"/>
      <c r="DA30" s="15"/>
      <c r="DB30" s="15"/>
      <c r="DC30" s="15"/>
      <c r="DD30" s="39"/>
      <c r="DE30" s="20"/>
      <c r="DF30" s="20"/>
      <c r="DG30" s="20"/>
      <c r="DH30" s="20"/>
      <c r="DI30" s="20"/>
      <c r="DJ30" s="20"/>
      <c r="DK30" s="20"/>
      <c r="DL30" s="20"/>
      <c r="DM30" s="20"/>
      <c r="DN30" s="20"/>
    </row>
    <row r="31" spans="3:121" ht="15.75" customHeight="1" thickBot="1" x14ac:dyDescent="0.2">
      <c r="C31" s="630"/>
      <c r="D31" s="772" t="s">
        <v>467</v>
      </c>
      <c r="E31" s="773"/>
      <c r="F31" s="774" t="s">
        <v>467</v>
      </c>
      <c r="G31" s="775"/>
      <c r="H31" s="379" t="s">
        <v>107</v>
      </c>
      <c r="I31" s="380"/>
      <c r="J31" s="159"/>
      <c r="K31" s="4"/>
      <c r="L31" s="398" t="s">
        <v>32</v>
      </c>
      <c r="M31" s="305"/>
      <c r="N31" s="592" t="str">
        <f>IF(M31="","",VLOOKUP(M31,$CZ:$DC,3,FALSE))</f>
        <v/>
      </c>
      <c r="O31" s="593"/>
      <c r="P31" s="305"/>
      <c r="Q31" s="592" t="str">
        <f>IF(P31="","",VLOOKUP(P31,$CZ:$DC,3,FALSE))</f>
        <v/>
      </c>
      <c r="R31" s="593"/>
      <c r="S31" s="305"/>
      <c r="T31" s="592" t="str">
        <f>IF(S31="","",VLOOKUP(S31,$CZ:$DC,3,FALSE))</f>
        <v/>
      </c>
      <c r="U31" s="593"/>
      <c r="V31" s="305"/>
      <c r="W31" s="592" t="str">
        <f>IF(V31="","",VLOOKUP(V31,$CZ:$DC,3,FALSE))</f>
        <v/>
      </c>
      <c r="X31" s="593"/>
      <c r="Y31" s="305"/>
      <c r="Z31" s="592" t="str">
        <f>IF(Y31="","",VLOOKUP(Y31,$CZ:$DC,3,FALSE))</f>
        <v/>
      </c>
      <c r="AA31" s="593"/>
      <c r="AB31" s="405"/>
      <c r="AC31" s="403"/>
      <c r="AD31" s="404"/>
      <c r="AE31" s="457"/>
      <c r="AF31" s="457"/>
      <c r="AG31" s="459"/>
      <c r="AH31" s="459"/>
      <c r="AI31" s="459"/>
      <c r="AJ31" s="459"/>
      <c r="AK31" s="461"/>
      <c r="AL31" s="481"/>
      <c r="AM31" s="482"/>
      <c r="AN31" s="483"/>
      <c r="AO31" s="492" t="s">
        <v>463</v>
      </c>
      <c r="AP31" s="493"/>
      <c r="AR31" s="149"/>
      <c r="AS31" s="149"/>
      <c r="AT31" s="149"/>
      <c r="AU31" s="128"/>
      <c r="AV31" s="128"/>
      <c r="AW31" s="128"/>
      <c r="AX31" s="128"/>
      <c r="AY31" s="128"/>
      <c r="AZ31" s="128"/>
      <c r="BA31" s="128"/>
      <c r="BB31" s="128"/>
      <c r="BC31" s="128"/>
      <c r="BD31" s="128"/>
      <c r="BE31" s="128"/>
      <c r="BF31" s="128"/>
      <c r="BG31" s="128"/>
      <c r="BH31" s="128"/>
      <c r="BI31" s="128"/>
      <c r="BJ31" s="128"/>
      <c r="BK31" s="128"/>
      <c r="BL31" s="128"/>
      <c r="BP31" s="85" t="s">
        <v>33</v>
      </c>
      <c r="BQ31" s="88" t="e">
        <f>VLOOKUP(M31,$CZ:$DD,4,FALSE)</f>
        <v>#N/A</v>
      </c>
      <c r="BR31" s="88" t="e">
        <f>VLOOKUP(P31,$CZ:$DD,4,FALSE)</f>
        <v>#N/A</v>
      </c>
      <c r="BS31" s="88" t="e">
        <f>VLOOKUP(S31,$CZ:$DD,4,FALSE)</f>
        <v>#N/A</v>
      </c>
      <c r="BT31" s="88" t="e">
        <f>VLOOKUP(V31,$CZ:$DD,4,FALSE)</f>
        <v>#N/A</v>
      </c>
      <c r="BU31" s="88" t="e">
        <f>VLOOKUP(Y31,$CZ:$DD,4,FALSE)</f>
        <v>#N/A</v>
      </c>
      <c r="BV31" s="23"/>
      <c r="BW31" s="74"/>
      <c r="BX31" s="75" t="s">
        <v>107</v>
      </c>
      <c r="BY31" s="76">
        <f>SUMIF(BQ30:BU30,"新上五島町",BQ31:BU31)*AE28</f>
        <v>0</v>
      </c>
      <c r="BZ31" s="206"/>
      <c r="CA31" s="89"/>
      <c r="CB31" s="78"/>
      <c r="CC31" s="102"/>
      <c r="CD31" s="75" t="s">
        <v>107</v>
      </c>
      <c r="CE31" s="80" t="str">
        <f t="shared" si="11"/>
        <v>0</v>
      </c>
      <c r="CF31" s="81" t="str">
        <f t="shared" si="12"/>
        <v>0</v>
      </c>
      <c r="CG31" s="82">
        <f t="shared" si="13"/>
        <v>0</v>
      </c>
      <c r="CH31" s="83">
        <f t="shared" si="14"/>
        <v>0</v>
      </c>
      <c r="CI31" s="84">
        <f t="shared" si="16"/>
        <v>0</v>
      </c>
      <c r="CJ31" s="87"/>
      <c r="CK31" s="84">
        <f>(COUNTA(J31))*AE28</f>
        <v>0</v>
      </c>
      <c r="CL31" s="91"/>
      <c r="CM31" s="75" t="s">
        <v>107</v>
      </c>
      <c r="CN31" s="80" t="str">
        <f t="shared" si="15"/>
        <v>0</v>
      </c>
      <c r="CO31" s="29"/>
      <c r="CP31" s="29"/>
      <c r="CQ31" s="14"/>
      <c r="CR31" s="14"/>
      <c r="CS31" s="14"/>
      <c r="CT31" s="29"/>
      <c r="CU31" s="15">
        <v>10</v>
      </c>
      <c r="CV31" s="39" t="s">
        <v>171</v>
      </c>
      <c r="CW31" s="39" t="s">
        <v>29</v>
      </c>
      <c r="CX31" s="15">
        <v>1600</v>
      </c>
      <c r="CY31" s="15">
        <v>800</v>
      </c>
      <c r="CZ31" s="15"/>
      <c r="DA31" s="15"/>
      <c r="DB31" s="15"/>
      <c r="DC31" s="15"/>
      <c r="DD31" s="39"/>
      <c r="DE31" s="20"/>
      <c r="DF31" s="20"/>
      <c r="DG31" s="20"/>
      <c r="DH31" s="20"/>
      <c r="DI31" s="20"/>
      <c r="DJ31" s="20"/>
      <c r="DK31" s="20"/>
      <c r="DL31" s="20"/>
      <c r="DM31" s="20"/>
      <c r="DN31" s="20"/>
    </row>
    <row r="32" spans="3:121" ht="15.75" customHeight="1" x14ac:dyDescent="0.15">
      <c r="C32" s="630"/>
      <c r="D32" s="768"/>
      <c r="E32" s="769"/>
      <c r="F32" s="733"/>
      <c r="G32" s="734"/>
      <c r="H32" s="379" t="s">
        <v>108</v>
      </c>
      <c r="I32" s="380"/>
      <c r="J32" s="159"/>
      <c r="K32" s="4"/>
      <c r="L32" s="399"/>
      <c r="M32" s="612" t="str">
        <f>IF(M31="","",VLOOKUP(M31,$CZ:$DC,2,FALSE))</f>
        <v/>
      </c>
      <c r="N32" s="613"/>
      <c r="O32" s="614"/>
      <c r="P32" s="612" t="str">
        <f>IF(P31="","",VLOOKUP(P31,$CZ:$DC,2,FALSE))</f>
        <v/>
      </c>
      <c r="Q32" s="613"/>
      <c r="R32" s="614"/>
      <c r="S32" s="612" t="str">
        <f>IF(S31="","",VLOOKUP(S31,$CZ:$DC,2,FALSE))</f>
        <v/>
      </c>
      <c r="T32" s="613"/>
      <c r="U32" s="614"/>
      <c r="V32" s="612" t="str">
        <f>IF(V31="","",VLOOKUP(V31,$CZ:$DC,2,FALSE))</f>
        <v/>
      </c>
      <c r="W32" s="613"/>
      <c r="X32" s="614"/>
      <c r="Y32" s="612" t="str">
        <f>IF(Y31="","",VLOOKUP(Y31,$CZ:$DC,2,FALSE))</f>
        <v/>
      </c>
      <c r="Z32" s="613"/>
      <c r="AA32" s="614"/>
      <c r="AB32" s="405" t="s">
        <v>135</v>
      </c>
      <c r="AC32" s="443">
        <f>SUM(AC28:AD31)</f>
        <v>0</v>
      </c>
      <c r="AD32" s="444"/>
      <c r="AE32" s="457"/>
      <c r="AF32" s="457"/>
      <c r="AG32" s="459"/>
      <c r="AH32" s="459"/>
      <c r="AI32" s="459"/>
      <c r="AJ32" s="459"/>
      <c r="AK32" s="461"/>
      <c r="AL32" s="481"/>
      <c r="AM32" s="482"/>
      <c r="AN32" s="483"/>
      <c r="AO32" s="488"/>
      <c r="AP32" s="489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  <c r="BI32" s="144"/>
      <c r="BJ32" s="144"/>
      <c r="BK32" s="144"/>
      <c r="BL32" s="144"/>
      <c r="BP32" s="85" t="s">
        <v>38</v>
      </c>
      <c r="BQ32" s="88" t="e">
        <f>BQ31/2</f>
        <v>#N/A</v>
      </c>
      <c r="BR32" s="88" t="e">
        <f>BR31/2</f>
        <v>#N/A</v>
      </c>
      <c r="BS32" s="88" t="e">
        <f>BS31/2</f>
        <v>#N/A</v>
      </c>
      <c r="BT32" s="88" t="e">
        <f>BT31/2</f>
        <v>#N/A</v>
      </c>
      <c r="BU32" s="88" t="e">
        <f>BU31/2</f>
        <v>#N/A</v>
      </c>
      <c r="BV32" s="23"/>
      <c r="BW32" s="74"/>
      <c r="BX32" s="75" t="s">
        <v>108</v>
      </c>
      <c r="BY32" s="76">
        <f>SUMIF(BQ30:BU30,"小値賀町",BQ31:BU31)*AE28</f>
        <v>0</v>
      </c>
      <c r="BZ32" s="206"/>
      <c r="CA32" s="89"/>
      <c r="CB32" s="78"/>
      <c r="CC32" s="41"/>
      <c r="CD32" s="75" t="s">
        <v>108</v>
      </c>
      <c r="CE32" s="80" t="str">
        <f t="shared" si="11"/>
        <v>0</v>
      </c>
      <c r="CF32" s="81" t="str">
        <f t="shared" si="12"/>
        <v>0</v>
      </c>
      <c r="CG32" s="82">
        <f t="shared" si="13"/>
        <v>0</v>
      </c>
      <c r="CH32" s="83">
        <f t="shared" si="14"/>
        <v>0</v>
      </c>
      <c r="CI32" s="84">
        <f t="shared" si="16"/>
        <v>0</v>
      </c>
      <c r="CJ32" s="87"/>
      <c r="CK32" s="84">
        <f>(COUNTA(J32))*AE28</f>
        <v>0</v>
      </c>
      <c r="CL32" s="91"/>
      <c r="CM32" s="75" t="s">
        <v>108</v>
      </c>
      <c r="CN32" s="80" t="str">
        <f t="shared" si="15"/>
        <v>0</v>
      </c>
      <c r="CO32" s="29"/>
      <c r="CP32" s="29"/>
      <c r="CQ32" s="14"/>
      <c r="CR32" s="14"/>
      <c r="CS32" s="14"/>
      <c r="CT32" s="20"/>
      <c r="CU32" s="15">
        <v>11</v>
      </c>
      <c r="CV32" s="39" t="s">
        <v>172</v>
      </c>
      <c r="CW32" s="39" t="s">
        <v>29</v>
      </c>
      <c r="CX32" s="15">
        <v>1600</v>
      </c>
      <c r="CY32" s="15">
        <v>800</v>
      </c>
      <c r="CZ32" s="15"/>
      <c r="DA32" s="15"/>
      <c r="DB32" s="15"/>
      <c r="DC32" s="15"/>
      <c r="DD32" s="15"/>
      <c r="DE32" s="20"/>
      <c r="DF32" s="20"/>
      <c r="DG32" s="20"/>
      <c r="DH32" s="20"/>
      <c r="DI32" s="20"/>
      <c r="DJ32" s="20"/>
      <c r="DK32" s="20"/>
      <c r="DL32" s="20"/>
      <c r="DM32" s="20"/>
      <c r="DN32" s="20"/>
    </row>
    <row r="33" spans="3:118" ht="15.75" customHeight="1" thickBot="1" x14ac:dyDescent="0.2">
      <c r="C33" s="631"/>
      <c r="D33" s="770"/>
      <c r="E33" s="771"/>
      <c r="F33" s="735"/>
      <c r="G33" s="736"/>
      <c r="H33" s="396" t="s">
        <v>109</v>
      </c>
      <c r="I33" s="397"/>
      <c r="J33" s="293"/>
      <c r="K33" s="294"/>
      <c r="L33" s="400"/>
      <c r="M33" s="699" t="str">
        <f>IF(M31="","",VLOOKUP(M31,$CZ:$DC,4,FALSE))</f>
        <v/>
      </c>
      <c r="N33" s="700"/>
      <c r="O33" s="701"/>
      <c r="P33" s="699" t="str">
        <f>IF(P31="","",VLOOKUP(P31,$CZ:$DC,4,FALSE))</f>
        <v/>
      </c>
      <c r="Q33" s="700"/>
      <c r="R33" s="701"/>
      <c r="S33" s="699" t="str">
        <f>IF(S31="","",VLOOKUP(S31,$CZ:$DC,4,FALSE))</f>
        <v/>
      </c>
      <c r="T33" s="700"/>
      <c r="U33" s="701"/>
      <c r="V33" s="699" t="str">
        <f>IF(V31="","",VLOOKUP(V31,$CZ:$DC,4,FALSE))</f>
        <v/>
      </c>
      <c r="W33" s="700"/>
      <c r="X33" s="701"/>
      <c r="Y33" s="699" t="str">
        <f>IF(Y31="","",VLOOKUP(Y31,$CZ:$DC,4,FALSE))</f>
        <v/>
      </c>
      <c r="Z33" s="700"/>
      <c r="AA33" s="701"/>
      <c r="AB33" s="475"/>
      <c r="AC33" s="476"/>
      <c r="AD33" s="477"/>
      <c r="AE33" s="470"/>
      <c r="AF33" s="470"/>
      <c r="AG33" s="472"/>
      <c r="AH33" s="472"/>
      <c r="AI33" s="472"/>
      <c r="AJ33" s="472"/>
      <c r="AK33" s="474"/>
      <c r="AL33" s="484"/>
      <c r="AM33" s="485"/>
      <c r="AN33" s="486"/>
      <c r="AO33" s="494"/>
      <c r="AP33" s="495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  <c r="BI33" s="144"/>
      <c r="BJ33" s="144"/>
      <c r="BK33" s="144"/>
      <c r="BL33" s="144"/>
      <c r="BP33" s="29"/>
      <c r="BQ33" s="23"/>
      <c r="BR33" s="23"/>
      <c r="BS33" s="23"/>
      <c r="BT33" s="23"/>
      <c r="BU33" s="23"/>
      <c r="BV33" s="23"/>
      <c r="BW33" s="92"/>
      <c r="BX33" s="93" t="s">
        <v>109</v>
      </c>
      <c r="BY33" s="94">
        <f>SUMIF(BQ30:BU30,"宇久町",BQ31:BU31)*AE28</f>
        <v>0</v>
      </c>
      <c r="BZ33" s="207"/>
      <c r="CA33" s="89"/>
      <c r="CB33" s="78"/>
      <c r="CC33" s="55"/>
      <c r="CD33" s="93" t="s">
        <v>109</v>
      </c>
      <c r="CE33" s="97" t="str">
        <f t="shared" si="11"/>
        <v>0</v>
      </c>
      <c r="CF33" s="98" t="str">
        <f t="shared" si="12"/>
        <v>0</v>
      </c>
      <c r="CG33" s="99">
        <f t="shared" si="13"/>
        <v>0</v>
      </c>
      <c r="CH33" s="100">
        <f t="shared" si="14"/>
        <v>0</v>
      </c>
      <c r="CI33" s="101">
        <f t="shared" si="16"/>
        <v>0</v>
      </c>
      <c r="CJ33" s="87"/>
      <c r="CK33" s="101">
        <f>(COUNTA(J33))*AE28</f>
        <v>0</v>
      </c>
      <c r="CL33" s="91"/>
      <c r="CM33" s="93" t="s">
        <v>109</v>
      </c>
      <c r="CN33" s="97" t="str">
        <f t="shared" si="15"/>
        <v>0</v>
      </c>
      <c r="CO33" s="29"/>
      <c r="CP33" s="29"/>
      <c r="CQ33" s="14"/>
      <c r="CR33" s="14"/>
      <c r="CS33" s="14"/>
      <c r="CT33" s="20"/>
      <c r="CU33" s="15">
        <v>12</v>
      </c>
      <c r="CV33" s="39" t="s">
        <v>173</v>
      </c>
      <c r="CW33" s="39" t="s">
        <v>29</v>
      </c>
      <c r="CX33" s="15">
        <v>1600</v>
      </c>
      <c r="CY33" s="15">
        <v>800</v>
      </c>
      <c r="CZ33" s="15"/>
      <c r="DA33" s="15"/>
      <c r="DB33" s="15"/>
      <c r="DC33" s="15"/>
      <c r="DD33" s="15"/>
      <c r="DE33" s="20"/>
      <c r="DF33" s="20"/>
      <c r="DG33" s="20"/>
      <c r="DH33" s="20"/>
      <c r="DI33" s="20"/>
      <c r="DJ33" s="20"/>
      <c r="DK33" s="20"/>
      <c r="DL33" s="20"/>
      <c r="DM33" s="20"/>
      <c r="DN33" s="20"/>
    </row>
    <row r="34" spans="3:118" ht="15.75" customHeight="1" thickBot="1" x14ac:dyDescent="0.2">
      <c r="C34" s="632">
        <v>3</v>
      </c>
      <c r="D34" s="513"/>
      <c r="E34" s="809"/>
      <c r="F34" s="810"/>
      <c r="G34" s="811"/>
      <c r="H34" s="511" t="s">
        <v>105</v>
      </c>
      <c r="I34" s="512"/>
      <c r="J34" s="295"/>
      <c r="K34" s="296"/>
      <c r="L34" s="609" t="s">
        <v>28</v>
      </c>
      <c r="M34" s="304"/>
      <c r="N34" s="594" t="str">
        <f>IF(M34="","",VLOOKUP(M34,$CU:$CX,3,FALSE))</f>
        <v/>
      </c>
      <c r="O34" s="595"/>
      <c r="P34" s="339"/>
      <c r="Q34" s="594" t="str">
        <f>IF(P34="","",VLOOKUP(P34,$CU:$CX,3,FALSE))</f>
        <v/>
      </c>
      <c r="R34" s="595"/>
      <c r="S34" s="339"/>
      <c r="T34" s="594" t="str">
        <f>IF(S34="","",VLOOKUP(S34,$CU:$CX,3,FALSE))</f>
        <v/>
      </c>
      <c r="U34" s="595"/>
      <c r="V34" s="304"/>
      <c r="W34" s="594" t="str">
        <f>IF(V34="","",VLOOKUP(V34,$CU:$CX,3,FALSE))</f>
        <v/>
      </c>
      <c r="X34" s="595"/>
      <c r="Y34" s="304"/>
      <c r="Z34" s="594" t="str">
        <f>IF(Y34="","",VLOOKUP(Y34,$CU:$CX,3,FALSE))</f>
        <v/>
      </c>
      <c r="AA34" s="596"/>
      <c r="AB34" s="496" t="s">
        <v>147</v>
      </c>
      <c r="AC34" s="401">
        <f>CJ34</f>
        <v>0</v>
      </c>
      <c r="AD34" s="402"/>
      <c r="AE34" s="469"/>
      <c r="AF34" s="469"/>
      <c r="AG34" s="471">
        <f>(AC34+AC36)*AE34</f>
        <v>0</v>
      </c>
      <c r="AH34" s="471"/>
      <c r="AI34" s="471"/>
      <c r="AJ34" s="471">
        <f>SUM(K34:K39)*AE34</f>
        <v>0</v>
      </c>
      <c r="AK34" s="473"/>
      <c r="AL34" s="497"/>
      <c r="AM34" s="498"/>
      <c r="AN34" s="499"/>
      <c r="AO34" s="487" t="s">
        <v>462</v>
      </c>
      <c r="AP34" s="431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  <c r="BI34" s="144"/>
      <c r="BJ34" s="144"/>
      <c r="BK34" s="144"/>
      <c r="BL34" s="144"/>
      <c r="BP34" s="29"/>
      <c r="BQ34" s="23"/>
      <c r="BR34" s="23"/>
      <c r="BS34" s="23"/>
      <c r="BT34" s="23"/>
      <c r="BU34" s="23"/>
      <c r="BV34" s="23"/>
      <c r="BW34" s="64">
        <v>3</v>
      </c>
      <c r="BX34" s="65" t="s">
        <v>159</v>
      </c>
      <c r="BY34" s="66">
        <f>SUMIF(BQ36:BU36,"対馬市",BQ37:BU37)*AE34</f>
        <v>0</v>
      </c>
      <c r="BZ34" s="205"/>
      <c r="CA34" s="67">
        <f>SUM(M39:AA39)</f>
        <v>0</v>
      </c>
      <c r="CB34" s="78"/>
      <c r="CC34" s="30" t="s">
        <v>129</v>
      </c>
      <c r="CD34" s="65" t="s">
        <v>104</v>
      </c>
      <c r="CE34" s="69" t="str">
        <f t="shared" ref="CE34:CE39" si="17">IF(J34="","0",$CJ$34/$CC$35)</f>
        <v>0</v>
      </c>
      <c r="CF34" s="70" t="str">
        <f t="shared" ref="CF34:CF39" si="18">IF(J34="","0",$CJ$35/$CC$35)</f>
        <v>0</v>
      </c>
      <c r="CG34" s="71">
        <f t="shared" ref="CG34:CG39" si="19">CE34*$AE$34</f>
        <v>0</v>
      </c>
      <c r="CH34" s="72">
        <f t="shared" ref="CH34:CH39" si="20">CF34*$AE$36</f>
        <v>0</v>
      </c>
      <c r="CI34" s="73">
        <f>CG34+CH34</f>
        <v>0</v>
      </c>
      <c r="CJ34" s="67">
        <f>SUM(M36:AA36)</f>
        <v>0</v>
      </c>
      <c r="CK34" s="73">
        <f>(COUNTA(J34))*AE34</f>
        <v>0</v>
      </c>
      <c r="CL34" s="91"/>
      <c r="CM34" s="65" t="s">
        <v>104</v>
      </c>
      <c r="CN34" s="69" t="str">
        <f t="shared" ref="CN34:CN39" si="21">IF((K34)="","0",($AE$34+$AE$36)*K34*1000)</f>
        <v>0</v>
      </c>
      <c r="CO34" s="29"/>
      <c r="CP34" s="29"/>
      <c r="CQ34" s="14"/>
      <c r="CR34" s="14"/>
      <c r="CS34" s="14"/>
      <c r="CT34" s="20"/>
      <c r="CU34" s="15">
        <v>13</v>
      </c>
      <c r="CV34" s="39" t="s">
        <v>174</v>
      </c>
      <c r="CW34" s="39" t="s">
        <v>29</v>
      </c>
      <c r="CX34" s="15">
        <v>300</v>
      </c>
      <c r="CY34" s="15">
        <v>150</v>
      </c>
      <c r="CZ34" s="15"/>
      <c r="DA34" s="15"/>
      <c r="DB34" s="15"/>
      <c r="DC34" s="15"/>
      <c r="DD34" s="15"/>
      <c r="DE34" s="20"/>
      <c r="DF34" s="20"/>
      <c r="DG34" s="20"/>
      <c r="DH34" s="20"/>
      <c r="DI34" s="20"/>
      <c r="DJ34" s="20"/>
      <c r="DK34" s="20"/>
      <c r="DL34" s="20"/>
      <c r="DM34" s="20"/>
      <c r="DN34" s="20"/>
    </row>
    <row r="35" spans="3:118" ht="15.75" customHeight="1" x14ac:dyDescent="0.15">
      <c r="C35" s="630"/>
      <c r="D35" s="716"/>
      <c r="E35" s="719"/>
      <c r="F35" s="723"/>
      <c r="G35" s="724"/>
      <c r="H35" s="379" t="s">
        <v>104</v>
      </c>
      <c r="I35" s="380"/>
      <c r="J35" s="159"/>
      <c r="K35" s="4"/>
      <c r="L35" s="467"/>
      <c r="M35" s="702" t="str">
        <f>IF(M34="","",VLOOKUP(M34,$CU:$CX,2,FALSE))</f>
        <v/>
      </c>
      <c r="N35" s="703"/>
      <c r="O35" s="704"/>
      <c r="P35" s="702" t="str">
        <f>IF(P34="","",VLOOKUP(P34,$CU:$CX,2,FALSE))</f>
        <v/>
      </c>
      <c r="Q35" s="703"/>
      <c r="R35" s="704"/>
      <c r="S35" s="702" t="str">
        <f>IF(S34="","",VLOOKUP(S34,$CU:$CX,2,FALSE))</f>
        <v/>
      </c>
      <c r="T35" s="703"/>
      <c r="U35" s="704"/>
      <c r="V35" s="702" t="str">
        <f>IF(V34="","",VLOOKUP(V34,$CU:$CX,2,FALSE))</f>
        <v/>
      </c>
      <c r="W35" s="703"/>
      <c r="X35" s="704"/>
      <c r="Y35" s="702" t="str">
        <f>IF(Y34="","",VLOOKUP(Y34,$CU:$CX,2,FALSE))</f>
        <v/>
      </c>
      <c r="Z35" s="703"/>
      <c r="AA35" s="704"/>
      <c r="AB35" s="405"/>
      <c r="AC35" s="403"/>
      <c r="AD35" s="404"/>
      <c r="AE35" s="457"/>
      <c r="AF35" s="457"/>
      <c r="AG35" s="459"/>
      <c r="AH35" s="459"/>
      <c r="AI35" s="459"/>
      <c r="AJ35" s="459"/>
      <c r="AK35" s="461"/>
      <c r="AL35" s="478"/>
      <c r="AM35" s="479"/>
      <c r="AN35" s="480"/>
      <c r="AO35" s="488"/>
      <c r="AP35" s="489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  <c r="BI35" s="144"/>
      <c r="BJ35" s="144"/>
      <c r="BK35" s="144"/>
      <c r="BL35" s="144"/>
      <c r="BP35" s="29"/>
      <c r="BQ35" s="23"/>
      <c r="BR35" s="23"/>
      <c r="BS35" s="23"/>
      <c r="BT35" s="23"/>
      <c r="BU35" s="23"/>
      <c r="BV35" s="23"/>
      <c r="BW35" s="74"/>
      <c r="BX35" s="75" t="s">
        <v>104</v>
      </c>
      <c r="BY35" s="76">
        <f>SUMIF(BQ36:BU36,"壱岐市",BQ37:BU37)*AE34</f>
        <v>0</v>
      </c>
      <c r="BZ35" s="206"/>
      <c r="CA35" s="204"/>
      <c r="CB35" s="78"/>
      <c r="CC35" s="453">
        <f>COUNTA(J34:J39)</f>
        <v>0</v>
      </c>
      <c r="CD35" s="75" t="s">
        <v>105</v>
      </c>
      <c r="CE35" s="80" t="str">
        <f t="shared" si="17"/>
        <v>0</v>
      </c>
      <c r="CF35" s="81" t="str">
        <f t="shared" si="18"/>
        <v>0</v>
      </c>
      <c r="CG35" s="82">
        <f t="shared" si="19"/>
        <v>0</v>
      </c>
      <c r="CH35" s="83">
        <f t="shared" si="20"/>
        <v>0</v>
      </c>
      <c r="CI35" s="84">
        <f t="shared" ref="CI35:CI39" si="22">CG35+CH35</f>
        <v>0</v>
      </c>
      <c r="CJ35" s="77">
        <f>CJ34/2</f>
        <v>0</v>
      </c>
      <c r="CK35" s="84">
        <f>(COUNTA(J35))*AE34</f>
        <v>0</v>
      </c>
      <c r="CL35" s="91"/>
      <c r="CM35" s="75" t="s">
        <v>105</v>
      </c>
      <c r="CN35" s="80" t="str">
        <f t="shared" si="21"/>
        <v>0</v>
      </c>
      <c r="CO35" s="29"/>
      <c r="CP35" s="29"/>
      <c r="CQ35" s="14"/>
      <c r="CR35" s="14"/>
      <c r="CS35" s="14"/>
      <c r="CT35" s="20"/>
      <c r="CU35" s="15">
        <v>14</v>
      </c>
      <c r="CV35" s="39" t="s">
        <v>175</v>
      </c>
      <c r="CW35" s="39" t="s">
        <v>29</v>
      </c>
      <c r="CX35" s="15">
        <v>500</v>
      </c>
      <c r="CY35" s="15">
        <v>250</v>
      </c>
      <c r="CZ35" s="15"/>
      <c r="DA35" s="15"/>
      <c r="DB35" s="15"/>
      <c r="DC35" s="15"/>
      <c r="DD35" s="15"/>
      <c r="DE35" s="20"/>
      <c r="DF35" s="20"/>
      <c r="DG35" s="20"/>
      <c r="DH35" s="20"/>
      <c r="DI35" s="20"/>
      <c r="DJ35" s="20"/>
      <c r="DK35" s="20"/>
      <c r="DL35" s="20"/>
      <c r="DM35" s="20"/>
      <c r="DN35" s="20"/>
    </row>
    <row r="36" spans="3:118" ht="15.75" customHeight="1" thickBot="1" x14ac:dyDescent="0.2">
      <c r="C36" s="630"/>
      <c r="D36" s="717"/>
      <c r="E36" s="720"/>
      <c r="F36" s="725"/>
      <c r="G36" s="726"/>
      <c r="H36" s="379" t="s">
        <v>106</v>
      </c>
      <c r="I36" s="380"/>
      <c r="J36" s="159"/>
      <c r="K36" s="4"/>
      <c r="L36" s="468"/>
      <c r="M36" s="589" t="str">
        <f>IF($AB$7="小学校",IF(M34="","",VLOOKUP(M34,$CU:$CY,5,FALSE)),IF($AB$7="","",IFERROR(VLOOKUP(M34,$CU:$CY,4,FALSE),"")))</f>
        <v/>
      </c>
      <c r="N36" s="590"/>
      <c r="O36" s="591"/>
      <c r="P36" s="589" t="str">
        <f>IF($AB$7="小学校",IF(P34="","",VLOOKUP(P34,$CU:$CY,5,FALSE)),IF($AB$7="","",IFERROR(VLOOKUP(P34,$CU:$CY,4,FALSE),"")))</f>
        <v/>
      </c>
      <c r="Q36" s="590"/>
      <c r="R36" s="591"/>
      <c r="S36" s="589" t="str">
        <f>IF($AB$7="小学校",IF(S34="","",VLOOKUP(S34,$CU:$CY,5,FALSE)),IF($AB$7="","",IFERROR(VLOOKUP(S34,$CU:$CY,4,FALSE),"")))</f>
        <v/>
      </c>
      <c r="T36" s="590"/>
      <c r="U36" s="591"/>
      <c r="V36" s="589" t="str">
        <f>IF($AB$7="小学校",IF(V34="","",VLOOKUP(V34,$CU:$CY,5,FALSE)),IF($AB$7="","",IFERROR(VLOOKUP(V34,$CU:$CY,4,FALSE),"")))</f>
        <v/>
      </c>
      <c r="W36" s="590"/>
      <c r="X36" s="591"/>
      <c r="Y36" s="589" t="str">
        <f>IF($AB$7="小学校",IF(Y34="","",VLOOKUP(Y34,$CU:$CY,5,FALSE)),IF($AB$7="","",IFERROR(VLOOKUP(Y34,$CU:$CY,4,FALSE),"")))</f>
        <v/>
      </c>
      <c r="Z36" s="590"/>
      <c r="AA36" s="591"/>
      <c r="AB36" s="405" t="s">
        <v>148</v>
      </c>
      <c r="AC36" s="403">
        <f>+CA34</f>
        <v>0</v>
      </c>
      <c r="AD36" s="404"/>
      <c r="AE36" s="457"/>
      <c r="AF36" s="457"/>
      <c r="AG36" s="459"/>
      <c r="AH36" s="459"/>
      <c r="AI36" s="459"/>
      <c r="AJ36" s="459"/>
      <c r="AK36" s="461"/>
      <c r="AL36" s="481"/>
      <c r="AM36" s="482"/>
      <c r="AN36" s="483"/>
      <c r="AO36" s="490"/>
      <c r="AP36" s="491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  <c r="BI36" s="144"/>
      <c r="BJ36" s="144"/>
      <c r="BK36" s="144"/>
      <c r="BL36" s="144"/>
      <c r="BP36" s="85" t="s">
        <v>30</v>
      </c>
      <c r="BQ36" s="86" t="e">
        <f>VLOOKUP(M37,$CZ:$DD,5,FALSE)</f>
        <v>#N/A</v>
      </c>
      <c r="BR36" s="86" t="e">
        <f>VLOOKUP(P37,$CZ:$DD,5,FALSE)</f>
        <v>#N/A</v>
      </c>
      <c r="BS36" s="86" t="e">
        <f>VLOOKUP(S37,$CZ:$DD,5,FALSE)</f>
        <v>#N/A</v>
      </c>
      <c r="BT36" s="86" t="e">
        <f>VLOOKUP(V37,$CZ:$DD,5,FALSE)</f>
        <v>#N/A</v>
      </c>
      <c r="BU36" s="86" t="e">
        <f>VLOOKUP(Y37,$CZ:$DD,5,FALSE)</f>
        <v>#N/A</v>
      </c>
      <c r="BV36" s="23"/>
      <c r="BW36" s="74"/>
      <c r="BX36" s="75" t="s">
        <v>106</v>
      </c>
      <c r="BY36" s="76">
        <f>SUMIF(BQ36:BU36,"五島市",BQ37:BU37)*AE34</f>
        <v>0</v>
      </c>
      <c r="BZ36" s="206"/>
      <c r="CA36" s="89"/>
      <c r="CB36" s="78"/>
      <c r="CC36" s="454"/>
      <c r="CD36" s="75" t="s">
        <v>106</v>
      </c>
      <c r="CE36" s="80" t="str">
        <f t="shared" si="17"/>
        <v>0</v>
      </c>
      <c r="CF36" s="81" t="str">
        <f t="shared" si="18"/>
        <v>0</v>
      </c>
      <c r="CG36" s="82">
        <f t="shared" si="19"/>
        <v>0</v>
      </c>
      <c r="CH36" s="83">
        <f t="shared" si="20"/>
        <v>0</v>
      </c>
      <c r="CI36" s="84">
        <f t="shared" si="22"/>
        <v>0</v>
      </c>
      <c r="CJ36" s="87"/>
      <c r="CK36" s="84">
        <f>(COUNTA(J36))*AE34</f>
        <v>0</v>
      </c>
      <c r="CL36" s="91"/>
      <c r="CM36" s="75" t="s">
        <v>106</v>
      </c>
      <c r="CN36" s="80" t="str">
        <f t="shared" si="21"/>
        <v>0</v>
      </c>
      <c r="CO36" s="29"/>
      <c r="CP36" s="29"/>
      <c r="CQ36" s="14"/>
      <c r="CR36" s="14"/>
      <c r="CS36" s="14"/>
      <c r="CT36" s="20"/>
      <c r="CU36" s="15">
        <v>15</v>
      </c>
      <c r="CV36" s="39" t="s">
        <v>176</v>
      </c>
      <c r="CW36" s="39" t="s">
        <v>29</v>
      </c>
      <c r="CX36" s="15">
        <v>900</v>
      </c>
      <c r="CY36" s="15">
        <v>450</v>
      </c>
      <c r="CZ36" s="15"/>
      <c r="DA36" s="15"/>
      <c r="DB36" s="15"/>
      <c r="DC36" s="15"/>
      <c r="DD36" s="15"/>
      <c r="DE36" s="20"/>
      <c r="DF36" s="20"/>
      <c r="DG36" s="20"/>
      <c r="DH36" s="20"/>
      <c r="DI36" s="20"/>
      <c r="DJ36" s="20"/>
      <c r="DK36" s="20"/>
      <c r="DL36" s="20"/>
      <c r="DM36" s="20"/>
      <c r="DN36" s="20"/>
    </row>
    <row r="37" spans="3:118" ht="15.75" customHeight="1" thickBot="1" x14ac:dyDescent="0.2">
      <c r="C37" s="630"/>
      <c r="D37" s="772" t="s">
        <v>467</v>
      </c>
      <c r="E37" s="773"/>
      <c r="F37" s="774" t="s">
        <v>467</v>
      </c>
      <c r="G37" s="775"/>
      <c r="H37" s="379" t="s">
        <v>107</v>
      </c>
      <c r="I37" s="380"/>
      <c r="J37" s="159"/>
      <c r="K37" s="4"/>
      <c r="L37" s="398" t="s">
        <v>32</v>
      </c>
      <c r="M37" s="305"/>
      <c r="N37" s="592" t="str">
        <f>IF(M37="","",VLOOKUP(M37,$CZ:$DC,3,FALSE))</f>
        <v/>
      </c>
      <c r="O37" s="593"/>
      <c r="P37" s="305"/>
      <c r="Q37" s="592" t="str">
        <f>IF(P37="","",VLOOKUP(P37,$CZ:$DC,3,FALSE))</f>
        <v/>
      </c>
      <c r="R37" s="593"/>
      <c r="S37" s="305"/>
      <c r="T37" s="592" t="str">
        <f>IF(S37="","",VLOOKUP(S37,$CZ:$DC,3,FALSE))</f>
        <v/>
      </c>
      <c r="U37" s="593"/>
      <c r="V37" s="305"/>
      <c r="W37" s="592" t="str">
        <f>IF(V37="","",VLOOKUP(V37,$CZ:$DC,3,FALSE))</f>
        <v/>
      </c>
      <c r="X37" s="593"/>
      <c r="Y37" s="305"/>
      <c r="Z37" s="592" t="str">
        <f>IF(Y37="","",VLOOKUP(Y37,$CZ:$DC,3,FALSE))</f>
        <v/>
      </c>
      <c r="AA37" s="593"/>
      <c r="AB37" s="405"/>
      <c r="AC37" s="403"/>
      <c r="AD37" s="404"/>
      <c r="AE37" s="457"/>
      <c r="AF37" s="457"/>
      <c r="AG37" s="459"/>
      <c r="AH37" s="459"/>
      <c r="AI37" s="459"/>
      <c r="AJ37" s="459"/>
      <c r="AK37" s="461"/>
      <c r="AL37" s="481"/>
      <c r="AM37" s="482"/>
      <c r="AN37" s="483"/>
      <c r="AO37" s="492" t="s">
        <v>463</v>
      </c>
      <c r="AP37" s="493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  <c r="BI37" s="144"/>
      <c r="BJ37" s="144"/>
      <c r="BK37" s="144"/>
      <c r="BL37" s="144"/>
      <c r="BP37" s="85" t="s">
        <v>33</v>
      </c>
      <c r="BQ37" s="88" t="e">
        <f>VLOOKUP(M37,$CZ:$DD,4,FALSE)</f>
        <v>#N/A</v>
      </c>
      <c r="BR37" s="88" t="e">
        <f>VLOOKUP(P37,$CZ:$DD,4,FALSE)</f>
        <v>#N/A</v>
      </c>
      <c r="BS37" s="88" t="e">
        <f>VLOOKUP(S37,$CZ:$DD,4,FALSE)</f>
        <v>#N/A</v>
      </c>
      <c r="BT37" s="88" t="e">
        <f>VLOOKUP(V37,$CZ:$DD,4,FALSE)</f>
        <v>#N/A</v>
      </c>
      <c r="BU37" s="88" t="e">
        <f>VLOOKUP(Y37,$CZ:$DD,4,FALSE)</f>
        <v>#N/A</v>
      </c>
      <c r="BV37" s="23"/>
      <c r="BW37" s="74"/>
      <c r="BX37" s="75" t="s">
        <v>107</v>
      </c>
      <c r="BY37" s="76">
        <f>SUMIF(BQ36:BU36,"新上五島町",BQ37:BU37)*AE34</f>
        <v>0</v>
      </c>
      <c r="BZ37" s="206"/>
      <c r="CA37" s="89"/>
      <c r="CB37" s="78"/>
      <c r="CC37" s="102"/>
      <c r="CD37" s="75" t="s">
        <v>107</v>
      </c>
      <c r="CE37" s="80" t="str">
        <f t="shared" si="17"/>
        <v>0</v>
      </c>
      <c r="CF37" s="81" t="str">
        <f t="shared" si="18"/>
        <v>0</v>
      </c>
      <c r="CG37" s="82">
        <f t="shared" si="19"/>
        <v>0</v>
      </c>
      <c r="CH37" s="83">
        <f t="shared" si="20"/>
        <v>0</v>
      </c>
      <c r="CI37" s="84">
        <f t="shared" si="22"/>
        <v>0</v>
      </c>
      <c r="CJ37" s="87"/>
      <c r="CK37" s="84">
        <f>(COUNTA(J37))*AE34</f>
        <v>0</v>
      </c>
      <c r="CL37" s="91"/>
      <c r="CM37" s="75" t="s">
        <v>107</v>
      </c>
      <c r="CN37" s="80" t="str">
        <f t="shared" si="21"/>
        <v>0</v>
      </c>
      <c r="CO37" s="29"/>
      <c r="CP37" s="29"/>
      <c r="CQ37" s="14"/>
      <c r="CR37" s="14"/>
      <c r="CS37" s="14"/>
      <c r="CT37" s="20"/>
      <c r="CU37" s="15">
        <v>16</v>
      </c>
      <c r="CV37" s="39" t="s">
        <v>171</v>
      </c>
      <c r="CW37" s="39" t="s">
        <v>41</v>
      </c>
      <c r="CX37" s="15">
        <v>3000</v>
      </c>
      <c r="CY37" s="15">
        <v>1500</v>
      </c>
      <c r="CZ37" s="15"/>
      <c r="DA37" s="15"/>
      <c r="DB37" s="15"/>
      <c r="DC37" s="15"/>
      <c r="DD37" s="15"/>
      <c r="DE37" s="20"/>
      <c r="DF37" s="20"/>
      <c r="DG37" s="20"/>
      <c r="DH37" s="20"/>
      <c r="DI37" s="20"/>
      <c r="DJ37" s="20"/>
      <c r="DK37" s="20"/>
      <c r="DL37" s="20"/>
      <c r="DM37" s="20"/>
      <c r="DN37" s="20"/>
    </row>
    <row r="38" spans="3:118" ht="15.75" customHeight="1" x14ac:dyDescent="0.15">
      <c r="C38" s="630"/>
      <c r="D38" s="768"/>
      <c r="E38" s="769"/>
      <c r="F38" s="733"/>
      <c r="G38" s="734"/>
      <c r="H38" s="379" t="s">
        <v>108</v>
      </c>
      <c r="I38" s="380"/>
      <c r="J38" s="159"/>
      <c r="K38" s="4"/>
      <c r="L38" s="399"/>
      <c r="M38" s="612" t="str">
        <f>IF(M37="","",VLOOKUP(M37,$CZ:$DC,2,FALSE))</f>
        <v/>
      </c>
      <c r="N38" s="613"/>
      <c r="O38" s="614"/>
      <c r="P38" s="612" t="str">
        <f>IF(P37="","",VLOOKUP(P37,$CZ:$DC,2,FALSE))</f>
        <v/>
      </c>
      <c r="Q38" s="613"/>
      <c r="R38" s="614"/>
      <c r="S38" s="612" t="str">
        <f>IF(S37="","",VLOOKUP(S37,$CZ:$DC,2,FALSE))</f>
        <v/>
      </c>
      <c r="T38" s="613"/>
      <c r="U38" s="614"/>
      <c r="V38" s="612" t="str">
        <f>IF(V37="","",VLOOKUP(V37,$CZ:$DC,2,FALSE))</f>
        <v/>
      </c>
      <c r="W38" s="613"/>
      <c r="X38" s="614"/>
      <c r="Y38" s="612" t="str">
        <f>IF(Y37="","",VLOOKUP(Y37,$CZ:$DC,2,FALSE))</f>
        <v/>
      </c>
      <c r="Z38" s="613"/>
      <c r="AA38" s="614"/>
      <c r="AB38" s="405" t="s">
        <v>135</v>
      </c>
      <c r="AC38" s="443">
        <f>SUM(AC34:AD37)</f>
        <v>0</v>
      </c>
      <c r="AD38" s="444"/>
      <c r="AE38" s="457"/>
      <c r="AF38" s="457"/>
      <c r="AG38" s="459"/>
      <c r="AH38" s="459"/>
      <c r="AI38" s="459"/>
      <c r="AJ38" s="459"/>
      <c r="AK38" s="461"/>
      <c r="AL38" s="481"/>
      <c r="AM38" s="482"/>
      <c r="AN38" s="483"/>
      <c r="AO38" s="488"/>
      <c r="AP38" s="489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  <c r="BI38" s="144"/>
      <c r="BJ38" s="144"/>
      <c r="BK38" s="144"/>
      <c r="BL38" s="144"/>
      <c r="BP38" s="85" t="s">
        <v>38</v>
      </c>
      <c r="BQ38" s="88" t="e">
        <f>BQ37/2</f>
        <v>#N/A</v>
      </c>
      <c r="BR38" s="88" t="e">
        <f>BR37/2</f>
        <v>#N/A</v>
      </c>
      <c r="BS38" s="88" t="e">
        <f>BS37/2</f>
        <v>#N/A</v>
      </c>
      <c r="BT38" s="88" t="e">
        <f>BT37/2</f>
        <v>#N/A</v>
      </c>
      <c r="BU38" s="88" t="e">
        <f>BU37/2</f>
        <v>#N/A</v>
      </c>
      <c r="BV38" s="23"/>
      <c r="BW38" s="74"/>
      <c r="BX38" s="75" t="s">
        <v>108</v>
      </c>
      <c r="BY38" s="76">
        <f>SUMIF(BQ36:BU36,"小値賀町",BQ37:BU37)*AE34</f>
        <v>0</v>
      </c>
      <c r="BZ38" s="206"/>
      <c r="CA38" s="89"/>
      <c r="CB38" s="78"/>
      <c r="CC38" s="41"/>
      <c r="CD38" s="75" t="s">
        <v>108</v>
      </c>
      <c r="CE38" s="80" t="str">
        <f t="shared" si="17"/>
        <v>0</v>
      </c>
      <c r="CF38" s="81" t="str">
        <f t="shared" si="18"/>
        <v>0</v>
      </c>
      <c r="CG38" s="82">
        <f t="shared" si="19"/>
        <v>0</v>
      </c>
      <c r="CH38" s="83">
        <f t="shared" si="20"/>
        <v>0</v>
      </c>
      <c r="CI38" s="84">
        <f t="shared" si="22"/>
        <v>0</v>
      </c>
      <c r="CJ38" s="87"/>
      <c r="CK38" s="84">
        <f>(COUNTA(J38))*AE34</f>
        <v>0</v>
      </c>
      <c r="CL38" s="91"/>
      <c r="CM38" s="75" t="s">
        <v>108</v>
      </c>
      <c r="CN38" s="80" t="str">
        <f t="shared" si="21"/>
        <v>0</v>
      </c>
      <c r="CO38" s="29"/>
      <c r="CP38" s="29"/>
      <c r="CQ38" s="14"/>
      <c r="CR38" s="14"/>
      <c r="CS38" s="14"/>
      <c r="CT38" s="20"/>
      <c r="CU38" s="15">
        <v>17</v>
      </c>
      <c r="CV38" s="39" t="s">
        <v>172</v>
      </c>
      <c r="CW38" s="39" t="s">
        <v>41</v>
      </c>
      <c r="CX38" s="15">
        <v>3000</v>
      </c>
      <c r="CY38" s="15">
        <v>1500</v>
      </c>
      <c r="CZ38" s="15"/>
      <c r="DA38" s="15"/>
      <c r="DB38" s="15"/>
      <c r="DC38" s="15"/>
      <c r="DD38" s="15"/>
      <c r="DE38" s="20"/>
      <c r="DF38" s="20"/>
      <c r="DG38" s="20"/>
      <c r="DH38" s="20"/>
      <c r="DI38" s="20"/>
      <c r="DJ38" s="20"/>
      <c r="DK38" s="20"/>
      <c r="DL38" s="20"/>
      <c r="DM38" s="20"/>
      <c r="DN38" s="20"/>
    </row>
    <row r="39" spans="3:118" ht="15.75" customHeight="1" thickBot="1" x14ac:dyDescent="0.2">
      <c r="C39" s="631"/>
      <c r="D39" s="770"/>
      <c r="E39" s="771"/>
      <c r="F39" s="735"/>
      <c r="G39" s="736"/>
      <c r="H39" s="396" t="s">
        <v>109</v>
      </c>
      <c r="I39" s="397"/>
      <c r="J39" s="293"/>
      <c r="K39" s="294"/>
      <c r="L39" s="400"/>
      <c r="M39" s="699" t="str">
        <f>IF(M37="","",VLOOKUP(M37,$CZ:$DC,4,FALSE))</f>
        <v/>
      </c>
      <c r="N39" s="700"/>
      <c r="O39" s="701"/>
      <c r="P39" s="699" t="str">
        <f>IF(P37="","",VLOOKUP(P37,$CZ:$DC,4,FALSE))</f>
        <v/>
      </c>
      <c r="Q39" s="700"/>
      <c r="R39" s="701"/>
      <c r="S39" s="699" t="str">
        <f>IF(S37="","",VLOOKUP(S37,$CZ:$DC,4,FALSE))</f>
        <v/>
      </c>
      <c r="T39" s="700"/>
      <c r="U39" s="701"/>
      <c r="V39" s="699" t="str">
        <f>IF(V37="","",VLOOKUP(V37,$CZ:$DC,4,FALSE))</f>
        <v/>
      </c>
      <c r="W39" s="700"/>
      <c r="X39" s="701"/>
      <c r="Y39" s="699" t="str">
        <f>IF(Y37="","",VLOOKUP(Y37,$CZ:$DC,4,FALSE))</f>
        <v/>
      </c>
      <c r="Z39" s="700"/>
      <c r="AA39" s="701"/>
      <c r="AB39" s="475"/>
      <c r="AC39" s="476"/>
      <c r="AD39" s="477"/>
      <c r="AE39" s="470"/>
      <c r="AF39" s="470"/>
      <c r="AG39" s="472"/>
      <c r="AH39" s="472"/>
      <c r="AI39" s="472"/>
      <c r="AJ39" s="472"/>
      <c r="AK39" s="474"/>
      <c r="AL39" s="484"/>
      <c r="AM39" s="485"/>
      <c r="AN39" s="486"/>
      <c r="AO39" s="494"/>
      <c r="AP39" s="495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  <c r="BI39" s="144"/>
      <c r="BJ39" s="144"/>
      <c r="BK39" s="144"/>
      <c r="BL39" s="144"/>
      <c r="BP39" s="29"/>
      <c r="BQ39" s="23"/>
      <c r="BR39" s="23"/>
      <c r="BS39" s="23"/>
      <c r="BT39" s="23"/>
      <c r="BU39" s="23"/>
      <c r="BV39" s="23"/>
      <c r="BW39" s="92"/>
      <c r="BX39" s="93" t="s">
        <v>109</v>
      </c>
      <c r="BY39" s="94">
        <f>SUMIF(BQ36:BU36,"宇久町",BQ37:BU37)*AE34</f>
        <v>0</v>
      </c>
      <c r="BZ39" s="207"/>
      <c r="CA39" s="89"/>
      <c r="CB39" s="78"/>
      <c r="CC39" s="55"/>
      <c r="CD39" s="93" t="s">
        <v>109</v>
      </c>
      <c r="CE39" s="97" t="str">
        <f t="shared" si="17"/>
        <v>0</v>
      </c>
      <c r="CF39" s="98" t="str">
        <f t="shared" si="18"/>
        <v>0</v>
      </c>
      <c r="CG39" s="99">
        <f t="shared" si="19"/>
        <v>0</v>
      </c>
      <c r="CH39" s="100">
        <f t="shared" si="20"/>
        <v>0</v>
      </c>
      <c r="CI39" s="101">
        <f t="shared" si="22"/>
        <v>0</v>
      </c>
      <c r="CJ39" s="87"/>
      <c r="CK39" s="101">
        <f>(COUNTA(J39))*AE34</f>
        <v>0</v>
      </c>
      <c r="CL39" s="91"/>
      <c r="CM39" s="93" t="s">
        <v>109</v>
      </c>
      <c r="CN39" s="97" t="str">
        <f t="shared" si="21"/>
        <v>0</v>
      </c>
      <c r="CO39" s="29"/>
      <c r="CP39" s="29"/>
      <c r="CQ39" s="14"/>
      <c r="CR39" s="14"/>
      <c r="CS39" s="14"/>
      <c r="CT39" s="20"/>
      <c r="CU39" s="15">
        <v>18</v>
      </c>
      <c r="CV39" s="39" t="s">
        <v>177</v>
      </c>
      <c r="CW39" s="39" t="s">
        <v>41</v>
      </c>
      <c r="CX39" s="15">
        <v>3000</v>
      </c>
      <c r="CY39" s="15">
        <v>1500</v>
      </c>
      <c r="CZ39" s="15"/>
      <c r="DA39" s="15"/>
      <c r="DB39" s="15"/>
      <c r="DC39" s="15"/>
      <c r="DD39" s="15"/>
      <c r="DE39" s="20"/>
      <c r="DF39" s="20"/>
      <c r="DG39" s="20"/>
      <c r="DH39" s="20"/>
      <c r="DI39" s="20"/>
      <c r="DJ39" s="20"/>
      <c r="DK39" s="20"/>
      <c r="DL39" s="20"/>
      <c r="DM39" s="20"/>
      <c r="DN39" s="20"/>
    </row>
    <row r="40" spans="3:118" ht="15.75" customHeight="1" thickBot="1" x14ac:dyDescent="0.2">
      <c r="C40" s="632">
        <v>4</v>
      </c>
      <c r="D40" s="513"/>
      <c r="E40" s="809"/>
      <c r="F40" s="810"/>
      <c r="G40" s="811"/>
      <c r="H40" s="511" t="s">
        <v>105</v>
      </c>
      <c r="I40" s="512"/>
      <c r="J40" s="295"/>
      <c r="K40" s="296"/>
      <c r="L40" s="609" t="s">
        <v>28</v>
      </c>
      <c r="M40" s="304"/>
      <c r="N40" s="594" t="str">
        <f>IF(M40="","",VLOOKUP(M40,$CU:$CX,3,FALSE))</f>
        <v/>
      </c>
      <c r="O40" s="595"/>
      <c r="P40" s="339"/>
      <c r="Q40" s="594" t="str">
        <f>IF(P40="","",VLOOKUP(P40,$CU:$CX,3,FALSE))</f>
        <v/>
      </c>
      <c r="R40" s="595"/>
      <c r="S40" s="339"/>
      <c r="T40" s="594" t="str">
        <f>IF(S40="","",VLOOKUP(S40,$CU:$CX,3,FALSE))</f>
        <v/>
      </c>
      <c r="U40" s="595"/>
      <c r="V40" s="304"/>
      <c r="W40" s="594" t="str">
        <f>IF(V40="","",VLOOKUP(V40,$CU:$CX,3,FALSE))</f>
        <v/>
      </c>
      <c r="X40" s="595"/>
      <c r="Y40" s="304"/>
      <c r="Z40" s="594" t="str">
        <f>IF(Y40="","",VLOOKUP(Y40,$CU:$CX,3,FALSE))</f>
        <v/>
      </c>
      <c r="AA40" s="596"/>
      <c r="AB40" s="496" t="s">
        <v>147</v>
      </c>
      <c r="AC40" s="401">
        <f>CJ40</f>
        <v>0</v>
      </c>
      <c r="AD40" s="402"/>
      <c r="AE40" s="469"/>
      <c r="AF40" s="469"/>
      <c r="AG40" s="471">
        <f>(AC40+AC42)*AE40</f>
        <v>0</v>
      </c>
      <c r="AH40" s="471"/>
      <c r="AI40" s="471"/>
      <c r="AJ40" s="471">
        <f>SUM(K40:K45)*AE40</f>
        <v>0</v>
      </c>
      <c r="AK40" s="473"/>
      <c r="AL40" s="497"/>
      <c r="AM40" s="498"/>
      <c r="AN40" s="499"/>
      <c r="AO40" s="487" t="s">
        <v>462</v>
      </c>
      <c r="AP40" s="431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  <c r="BI40" s="144"/>
      <c r="BJ40" s="144"/>
      <c r="BK40" s="144"/>
      <c r="BL40" s="144"/>
      <c r="BP40" s="29"/>
      <c r="BQ40" s="23"/>
      <c r="BR40" s="23"/>
      <c r="BS40" s="23"/>
      <c r="BT40" s="23"/>
      <c r="BU40" s="23"/>
      <c r="BV40" s="23"/>
      <c r="BW40" s="64">
        <v>4</v>
      </c>
      <c r="BX40" s="65" t="s">
        <v>159</v>
      </c>
      <c r="BY40" s="66">
        <f>SUMIF(BQ42:BU42,"対馬市",BQ43:BU43)*AE40</f>
        <v>0</v>
      </c>
      <c r="BZ40" s="205"/>
      <c r="CA40" s="67">
        <f>SUM(M45:AA45)</f>
        <v>0</v>
      </c>
      <c r="CB40" s="78"/>
      <c r="CC40" s="30" t="s">
        <v>129</v>
      </c>
      <c r="CD40" s="65" t="s">
        <v>104</v>
      </c>
      <c r="CE40" s="69" t="str">
        <f t="shared" ref="CE40:CE45" si="23">IF(J40="","0",$CJ$40/$CC$41)</f>
        <v>0</v>
      </c>
      <c r="CF40" s="70" t="str">
        <f t="shared" ref="CF40:CF45" si="24">IF(J40="","0",$CJ$41/$CC$41)</f>
        <v>0</v>
      </c>
      <c r="CG40" s="71">
        <f t="shared" ref="CG40:CG45" si="25">CE40*$AE$40</f>
        <v>0</v>
      </c>
      <c r="CH40" s="72">
        <f t="shared" ref="CH40:CH45" si="26">CF40*$AE$42</f>
        <v>0</v>
      </c>
      <c r="CI40" s="73">
        <f>CG40+CH40</f>
        <v>0</v>
      </c>
      <c r="CJ40" s="67">
        <f>SUM(M42:AA42)</f>
        <v>0</v>
      </c>
      <c r="CK40" s="73">
        <f>(COUNTA(J40))*AE40</f>
        <v>0</v>
      </c>
      <c r="CL40" s="91"/>
      <c r="CM40" s="65" t="s">
        <v>104</v>
      </c>
      <c r="CN40" s="69" t="str">
        <f t="shared" ref="CN40:CN45" si="27">IF((K40)="","0",($AE$40+$AE$42)*K40*1000)</f>
        <v>0</v>
      </c>
      <c r="CO40" s="29"/>
      <c r="CP40" s="29"/>
      <c r="CQ40" s="14"/>
      <c r="CR40" s="14"/>
      <c r="CS40" s="14"/>
      <c r="CT40" s="20"/>
      <c r="CU40" s="15">
        <v>19</v>
      </c>
      <c r="CV40" s="39" t="s">
        <v>175</v>
      </c>
      <c r="CW40" s="39" t="s">
        <v>41</v>
      </c>
      <c r="CX40" s="15">
        <v>700</v>
      </c>
      <c r="CY40" s="15">
        <v>350</v>
      </c>
      <c r="CZ40" s="15"/>
      <c r="DA40" s="15"/>
      <c r="DB40" s="15"/>
      <c r="DC40" s="15"/>
      <c r="DD40" s="15"/>
      <c r="DE40" s="20"/>
      <c r="DF40" s="20"/>
      <c r="DG40" s="20"/>
      <c r="DH40" s="20"/>
      <c r="DI40" s="20"/>
      <c r="DJ40" s="20"/>
      <c r="DK40" s="20"/>
      <c r="DL40" s="20"/>
      <c r="DM40" s="20"/>
      <c r="DN40" s="20"/>
    </row>
    <row r="41" spans="3:118" ht="15.75" customHeight="1" x14ac:dyDescent="0.15">
      <c r="C41" s="630"/>
      <c r="D41" s="716"/>
      <c r="E41" s="719"/>
      <c r="F41" s="723"/>
      <c r="G41" s="724"/>
      <c r="H41" s="379" t="s">
        <v>104</v>
      </c>
      <c r="I41" s="380"/>
      <c r="J41" s="159"/>
      <c r="K41" s="4"/>
      <c r="L41" s="467"/>
      <c r="M41" s="702" t="str">
        <f>IF(M40="","",VLOOKUP(M40,$CU:$CX,2,FALSE))</f>
        <v/>
      </c>
      <c r="N41" s="703"/>
      <c r="O41" s="704"/>
      <c r="P41" s="702" t="str">
        <f>IF(P40="","",VLOOKUP(P40,$CU:$CX,2,FALSE))</f>
        <v/>
      </c>
      <c r="Q41" s="703"/>
      <c r="R41" s="704"/>
      <c r="S41" s="702" t="str">
        <f>IF(S40="","",VLOOKUP(S40,$CU:$CX,2,FALSE))</f>
        <v/>
      </c>
      <c r="T41" s="703"/>
      <c r="U41" s="704"/>
      <c r="V41" s="702" t="str">
        <f>IF(V40="","",VLOOKUP(V40,$CU:$CX,2,FALSE))</f>
        <v/>
      </c>
      <c r="W41" s="703"/>
      <c r="X41" s="704"/>
      <c r="Y41" s="702" t="str">
        <f>IF(Y40="","",VLOOKUP(Y40,$CU:$CX,2,FALSE))</f>
        <v/>
      </c>
      <c r="Z41" s="703"/>
      <c r="AA41" s="704"/>
      <c r="AB41" s="405"/>
      <c r="AC41" s="403"/>
      <c r="AD41" s="404"/>
      <c r="AE41" s="457"/>
      <c r="AF41" s="457"/>
      <c r="AG41" s="459"/>
      <c r="AH41" s="459"/>
      <c r="AI41" s="459"/>
      <c r="AJ41" s="459"/>
      <c r="AK41" s="461"/>
      <c r="AL41" s="478"/>
      <c r="AM41" s="479"/>
      <c r="AN41" s="480"/>
      <c r="AO41" s="488"/>
      <c r="AP41" s="489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  <c r="BI41" s="144"/>
      <c r="BJ41" s="144"/>
      <c r="BK41" s="144"/>
      <c r="BL41" s="144"/>
      <c r="BP41" s="29"/>
      <c r="BQ41" s="23"/>
      <c r="BR41" s="23"/>
      <c r="BS41" s="23"/>
      <c r="BT41" s="23"/>
      <c r="BU41" s="23"/>
      <c r="BV41" s="23"/>
      <c r="BW41" s="74"/>
      <c r="BX41" s="75" t="s">
        <v>104</v>
      </c>
      <c r="BY41" s="76">
        <f>SUMIF(BQ42:BU42,"壱岐市",BQ43:BU43)*AE40</f>
        <v>0</v>
      </c>
      <c r="BZ41" s="206"/>
      <c r="CA41" s="204"/>
      <c r="CB41" s="78"/>
      <c r="CC41" s="453">
        <f>COUNTA(J40:J45)</f>
        <v>0</v>
      </c>
      <c r="CD41" s="75" t="s">
        <v>105</v>
      </c>
      <c r="CE41" s="80" t="str">
        <f t="shared" si="23"/>
        <v>0</v>
      </c>
      <c r="CF41" s="81" t="str">
        <f t="shared" si="24"/>
        <v>0</v>
      </c>
      <c r="CG41" s="104">
        <f t="shared" si="25"/>
        <v>0</v>
      </c>
      <c r="CH41" s="105">
        <f t="shared" si="26"/>
        <v>0</v>
      </c>
      <c r="CI41" s="106">
        <f t="shared" ref="CI41:CI45" si="28">CG41+CH41</f>
        <v>0</v>
      </c>
      <c r="CJ41" s="107">
        <f>CJ40/2</f>
        <v>0</v>
      </c>
      <c r="CK41" s="84">
        <f>(COUNTA(J41))*AE40</f>
        <v>0</v>
      </c>
      <c r="CL41" s="91"/>
      <c r="CM41" s="75" t="s">
        <v>105</v>
      </c>
      <c r="CN41" s="80" t="str">
        <f t="shared" si="27"/>
        <v>0</v>
      </c>
      <c r="CO41" s="29"/>
      <c r="CP41" s="29"/>
      <c r="CQ41" s="14"/>
      <c r="CR41" s="14"/>
      <c r="CS41" s="14"/>
      <c r="CT41" s="20"/>
      <c r="CU41" s="15">
        <v>20</v>
      </c>
      <c r="CV41" s="39" t="s">
        <v>176</v>
      </c>
      <c r="CW41" s="39" t="s">
        <v>41</v>
      </c>
      <c r="CX41" s="15">
        <v>1400</v>
      </c>
      <c r="CY41" s="15">
        <v>700</v>
      </c>
      <c r="CZ41" s="15"/>
      <c r="DA41" s="15"/>
      <c r="DB41" s="15"/>
      <c r="DC41" s="15"/>
      <c r="DD41" s="15"/>
      <c r="DE41" s="20"/>
      <c r="DF41" s="20"/>
      <c r="DG41" s="20"/>
      <c r="DH41" s="20"/>
      <c r="DI41" s="20"/>
      <c r="DJ41" s="20"/>
      <c r="DK41" s="20"/>
      <c r="DL41" s="20"/>
      <c r="DM41" s="20"/>
      <c r="DN41" s="20"/>
    </row>
    <row r="42" spans="3:118" ht="15.75" customHeight="1" thickBot="1" x14ac:dyDescent="0.2">
      <c r="C42" s="630"/>
      <c r="D42" s="717"/>
      <c r="E42" s="720"/>
      <c r="F42" s="725"/>
      <c r="G42" s="726"/>
      <c r="H42" s="379" t="s">
        <v>106</v>
      </c>
      <c r="I42" s="380"/>
      <c r="J42" s="159"/>
      <c r="K42" s="4"/>
      <c r="L42" s="468"/>
      <c r="M42" s="589" t="str">
        <f>IF($AB$7="小学校",IF(M40="","",VLOOKUP(M40,$CU:$CY,5,FALSE)),IF($AB$7="","",IFERROR(VLOOKUP(M40,$CU:$CY,4,FALSE),"")))</f>
        <v/>
      </c>
      <c r="N42" s="590"/>
      <c r="O42" s="591"/>
      <c r="P42" s="589" t="str">
        <f>IF($AB$7="小学校",IF(P40="","",VLOOKUP(P40,$CU:$CY,5,FALSE)),IF($AB$7="","",IFERROR(VLOOKUP(P40,$CU:$CY,4,FALSE),"")))</f>
        <v/>
      </c>
      <c r="Q42" s="590"/>
      <c r="R42" s="591"/>
      <c r="S42" s="589" t="str">
        <f>IF($AB$7="小学校",IF(S40="","",VLOOKUP(S40,$CU:$CY,5,FALSE)),IF($AB$7="","",IFERROR(VLOOKUP(S40,$CU:$CY,4,FALSE),"")))</f>
        <v/>
      </c>
      <c r="T42" s="590"/>
      <c r="U42" s="591"/>
      <c r="V42" s="589" t="str">
        <f>IF($AB$7="小学校",IF(V40="","",VLOOKUP(V40,$CU:$CY,5,FALSE)),IF($AB$7="","",IFERROR(VLOOKUP(V40,$CU:$CY,4,FALSE),"")))</f>
        <v/>
      </c>
      <c r="W42" s="590"/>
      <c r="X42" s="591"/>
      <c r="Y42" s="589" t="str">
        <f>IF($AB$7="小学校",IF(Y40="","",VLOOKUP(Y40,$CU:$CY,5,FALSE)),IF($AB$7="","",IFERROR(VLOOKUP(Y40,$CU:$CY,4,FALSE),"")))</f>
        <v/>
      </c>
      <c r="Z42" s="590"/>
      <c r="AA42" s="591"/>
      <c r="AB42" s="405" t="s">
        <v>148</v>
      </c>
      <c r="AC42" s="403">
        <f>+CA40</f>
        <v>0</v>
      </c>
      <c r="AD42" s="404"/>
      <c r="AE42" s="457"/>
      <c r="AF42" s="457"/>
      <c r="AG42" s="459"/>
      <c r="AH42" s="459"/>
      <c r="AI42" s="459"/>
      <c r="AJ42" s="459"/>
      <c r="AK42" s="461"/>
      <c r="AL42" s="481"/>
      <c r="AM42" s="482"/>
      <c r="AN42" s="483"/>
      <c r="AO42" s="490"/>
      <c r="AP42" s="491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  <c r="BI42" s="144"/>
      <c r="BJ42" s="144"/>
      <c r="BK42" s="144"/>
      <c r="BL42" s="144"/>
      <c r="BP42" s="85" t="s">
        <v>30</v>
      </c>
      <c r="BQ42" s="86" t="e">
        <f>VLOOKUP(M43,$CZ:$DD,5,FALSE)</f>
        <v>#N/A</v>
      </c>
      <c r="BR42" s="86" t="e">
        <f>VLOOKUP(P43,$CZ:$DD,5,FALSE)</f>
        <v>#N/A</v>
      </c>
      <c r="BS42" s="86" t="e">
        <f>VLOOKUP(S43,$CZ:$DD,5,FALSE)</f>
        <v>#N/A</v>
      </c>
      <c r="BT42" s="86" t="e">
        <f>VLOOKUP(V43,$CZ:$DD,5,FALSE)</f>
        <v>#N/A</v>
      </c>
      <c r="BU42" s="86" t="e">
        <f>VLOOKUP(Y43,$CZ:$DD,5,FALSE)</f>
        <v>#N/A</v>
      </c>
      <c r="BV42" s="23"/>
      <c r="BW42" s="74"/>
      <c r="BX42" s="75" t="s">
        <v>106</v>
      </c>
      <c r="BY42" s="76">
        <f>SUMIF(BQ42:BU42,"五島市",BQ43:BU43)*AE40</f>
        <v>0</v>
      </c>
      <c r="BZ42" s="206"/>
      <c r="CA42" s="89"/>
      <c r="CB42" s="78"/>
      <c r="CC42" s="454"/>
      <c r="CD42" s="75" t="s">
        <v>106</v>
      </c>
      <c r="CE42" s="80" t="str">
        <f t="shared" si="23"/>
        <v>0</v>
      </c>
      <c r="CF42" s="81" t="str">
        <f t="shared" si="24"/>
        <v>0</v>
      </c>
      <c r="CG42" s="104">
        <f t="shared" si="25"/>
        <v>0</v>
      </c>
      <c r="CH42" s="105">
        <f t="shared" si="26"/>
        <v>0</v>
      </c>
      <c r="CI42" s="106">
        <f t="shared" si="28"/>
        <v>0</v>
      </c>
      <c r="CJ42" s="87"/>
      <c r="CK42" s="84">
        <f>(COUNTA(J42))*AE40</f>
        <v>0</v>
      </c>
      <c r="CL42" s="91"/>
      <c r="CM42" s="75" t="s">
        <v>106</v>
      </c>
      <c r="CN42" s="80" t="str">
        <f t="shared" si="27"/>
        <v>0</v>
      </c>
      <c r="CO42" s="29"/>
      <c r="CP42" s="29"/>
      <c r="CQ42" s="14"/>
      <c r="CR42" s="14"/>
      <c r="CS42" s="14"/>
      <c r="CT42" s="20"/>
      <c r="CU42" s="15">
        <v>21</v>
      </c>
      <c r="CV42" s="39" t="s">
        <v>174</v>
      </c>
      <c r="CW42" s="39" t="s">
        <v>41</v>
      </c>
      <c r="CX42" s="15">
        <v>300</v>
      </c>
      <c r="CY42" s="15">
        <v>150</v>
      </c>
      <c r="CZ42" s="15"/>
      <c r="DA42" s="15"/>
      <c r="DB42" s="15"/>
      <c r="DC42" s="15"/>
      <c r="DD42" s="15"/>
      <c r="DE42" s="20"/>
      <c r="DF42" s="20"/>
      <c r="DG42" s="20"/>
      <c r="DH42" s="20"/>
      <c r="DI42" s="20"/>
      <c r="DJ42" s="20"/>
      <c r="DK42" s="20"/>
      <c r="DL42" s="20"/>
      <c r="DM42" s="20"/>
      <c r="DN42" s="20"/>
    </row>
    <row r="43" spans="3:118" ht="15.75" customHeight="1" thickBot="1" x14ac:dyDescent="0.2">
      <c r="C43" s="630"/>
      <c r="D43" s="772" t="s">
        <v>467</v>
      </c>
      <c r="E43" s="773"/>
      <c r="F43" s="774" t="s">
        <v>467</v>
      </c>
      <c r="G43" s="775"/>
      <c r="H43" s="379" t="s">
        <v>107</v>
      </c>
      <c r="I43" s="380"/>
      <c r="J43" s="159"/>
      <c r="K43" s="4"/>
      <c r="L43" s="398" t="s">
        <v>32</v>
      </c>
      <c r="M43" s="305"/>
      <c r="N43" s="592" t="str">
        <f>IF(M43="","",VLOOKUP(M43,$CZ:$DC,3,FALSE))</f>
        <v/>
      </c>
      <c r="O43" s="593"/>
      <c r="P43" s="305"/>
      <c r="Q43" s="592" t="str">
        <f>IF(P43="","",VLOOKUP(P43,$CZ:$DC,3,FALSE))</f>
        <v/>
      </c>
      <c r="R43" s="593"/>
      <c r="S43" s="305"/>
      <c r="T43" s="592" t="str">
        <f>IF(S43="","",VLOOKUP(S43,$CZ:$DC,3,FALSE))</f>
        <v/>
      </c>
      <c r="U43" s="593"/>
      <c r="V43" s="305"/>
      <c r="W43" s="592" t="str">
        <f>IF(V43="","",VLOOKUP(V43,$CZ:$DC,3,FALSE))</f>
        <v/>
      </c>
      <c r="X43" s="593"/>
      <c r="Y43" s="305"/>
      <c r="Z43" s="592" t="str">
        <f>IF(Y43="","",VLOOKUP(Y43,$CZ:$DC,3,FALSE))</f>
        <v/>
      </c>
      <c r="AA43" s="593"/>
      <c r="AB43" s="405"/>
      <c r="AC43" s="403"/>
      <c r="AD43" s="404"/>
      <c r="AE43" s="457"/>
      <c r="AF43" s="457"/>
      <c r="AG43" s="459"/>
      <c r="AH43" s="459"/>
      <c r="AI43" s="459"/>
      <c r="AJ43" s="459"/>
      <c r="AK43" s="461"/>
      <c r="AL43" s="481"/>
      <c r="AM43" s="482"/>
      <c r="AN43" s="483"/>
      <c r="AO43" s="492" t="s">
        <v>463</v>
      </c>
      <c r="AP43" s="493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  <c r="BI43" s="144"/>
      <c r="BJ43" s="144"/>
      <c r="BK43" s="144"/>
      <c r="BL43" s="144"/>
      <c r="BP43" s="85" t="s">
        <v>33</v>
      </c>
      <c r="BQ43" s="88" t="e">
        <f>VLOOKUP(M43,$CZ:$DD,4,FALSE)</f>
        <v>#N/A</v>
      </c>
      <c r="BR43" s="88" t="e">
        <f>VLOOKUP(P43,$CZ:$DD,4,FALSE)</f>
        <v>#N/A</v>
      </c>
      <c r="BS43" s="88" t="e">
        <f>VLOOKUP(S43,$CZ:$DD,4,FALSE)</f>
        <v>#N/A</v>
      </c>
      <c r="BT43" s="88" t="e">
        <f>VLOOKUP(V43,$CZ:$DD,4,FALSE)</f>
        <v>#N/A</v>
      </c>
      <c r="BU43" s="88" t="e">
        <f>VLOOKUP(Y43,$CZ:$DD,4,FALSE)</f>
        <v>#N/A</v>
      </c>
      <c r="BV43" s="23"/>
      <c r="BW43" s="74"/>
      <c r="BX43" s="75" t="s">
        <v>107</v>
      </c>
      <c r="BY43" s="76">
        <f>SUMIF(BQ42:BU42,"新上五島町",BQ43:BU43)*AE40</f>
        <v>0</v>
      </c>
      <c r="BZ43" s="206"/>
      <c r="CA43" s="89"/>
      <c r="CB43" s="78"/>
      <c r="CC43" s="30"/>
      <c r="CD43" s="75" t="s">
        <v>107</v>
      </c>
      <c r="CE43" s="80" t="str">
        <f t="shared" si="23"/>
        <v>0</v>
      </c>
      <c r="CF43" s="81" t="str">
        <f t="shared" si="24"/>
        <v>0</v>
      </c>
      <c r="CG43" s="104">
        <f t="shared" si="25"/>
        <v>0</v>
      </c>
      <c r="CH43" s="105">
        <f t="shared" si="26"/>
        <v>0</v>
      </c>
      <c r="CI43" s="106">
        <f t="shared" si="28"/>
        <v>0</v>
      </c>
      <c r="CJ43" s="87"/>
      <c r="CK43" s="84">
        <f>(COUNTA(J43))*AE40</f>
        <v>0</v>
      </c>
      <c r="CL43" s="91"/>
      <c r="CM43" s="75" t="s">
        <v>107</v>
      </c>
      <c r="CN43" s="80" t="str">
        <f t="shared" si="27"/>
        <v>0</v>
      </c>
      <c r="CO43" s="29"/>
      <c r="CP43" s="29"/>
      <c r="CQ43" s="14"/>
      <c r="CR43" s="14"/>
      <c r="CS43" s="14"/>
      <c r="CT43" s="20"/>
      <c r="CU43" s="15">
        <v>22</v>
      </c>
      <c r="CV43" s="39" t="s">
        <v>178</v>
      </c>
      <c r="CW43" s="39" t="s">
        <v>41</v>
      </c>
      <c r="CX43" s="15">
        <v>2600</v>
      </c>
      <c r="CY43" s="15">
        <v>1300</v>
      </c>
      <c r="CZ43" s="15"/>
      <c r="DA43" s="15"/>
      <c r="DB43" s="15"/>
      <c r="DC43" s="15"/>
      <c r="DD43" s="15"/>
      <c r="DE43" s="20"/>
      <c r="DF43" s="20"/>
      <c r="DG43" s="20"/>
      <c r="DH43" s="20"/>
      <c r="DI43" s="20"/>
      <c r="DJ43" s="20"/>
      <c r="DK43" s="20"/>
      <c r="DL43" s="20"/>
      <c r="DM43" s="20"/>
      <c r="DN43" s="20"/>
    </row>
    <row r="44" spans="3:118" ht="15.75" customHeight="1" x14ac:dyDescent="0.15">
      <c r="C44" s="630"/>
      <c r="D44" s="768"/>
      <c r="E44" s="769"/>
      <c r="F44" s="733"/>
      <c r="G44" s="734"/>
      <c r="H44" s="379" t="s">
        <v>108</v>
      </c>
      <c r="I44" s="380"/>
      <c r="J44" s="159"/>
      <c r="K44" s="4"/>
      <c r="L44" s="399"/>
      <c r="M44" s="612" t="str">
        <f>IF(M43="","",VLOOKUP(M43,$CZ:$DC,2,FALSE))</f>
        <v/>
      </c>
      <c r="N44" s="613"/>
      <c r="O44" s="614"/>
      <c r="P44" s="612" t="str">
        <f>IF(P43="","",VLOOKUP(P43,$CZ:$DC,2,FALSE))</f>
        <v/>
      </c>
      <c r="Q44" s="613"/>
      <c r="R44" s="614"/>
      <c r="S44" s="612" t="str">
        <f>IF(S43="","",VLOOKUP(S43,$CZ:$DC,2,FALSE))</f>
        <v/>
      </c>
      <c r="T44" s="613"/>
      <c r="U44" s="614"/>
      <c r="V44" s="612" t="str">
        <f>IF(V43="","",VLOOKUP(V43,$CZ:$DC,2,FALSE))</f>
        <v/>
      </c>
      <c r="W44" s="613"/>
      <c r="X44" s="614"/>
      <c r="Y44" s="612" t="str">
        <f>IF(Y43="","",VLOOKUP(Y43,$CZ:$DC,2,FALSE))</f>
        <v/>
      </c>
      <c r="Z44" s="613"/>
      <c r="AA44" s="614"/>
      <c r="AB44" s="405" t="s">
        <v>135</v>
      </c>
      <c r="AC44" s="443">
        <f>SUM(AC40:AD43)</f>
        <v>0</v>
      </c>
      <c r="AD44" s="444"/>
      <c r="AE44" s="457"/>
      <c r="AF44" s="457"/>
      <c r="AG44" s="459"/>
      <c r="AH44" s="459"/>
      <c r="AI44" s="459"/>
      <c r="AJ44" s="459"/>
      <c r="AK44" s="461"/>
      <c r="AL44" s="481"/>
      <c r="AM44" s="482"/>
      <c r="AN44" s="483"/>
      <c r="AO44" s="488"/>
      <c r="AP44" s="489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  <c r="BI44" s="144"/>
      <c r="BJ44" s="144"/>
      <c r="BK44" s="144"/>
      <c r="BL44" s="144"/>
      <c r="BP44" s="85" t="s">
        <v>38</v>
      </c>
      <c r="BQ44" s="88" t="e">
        <f>BQ43/2</f>
        <v>#N/A</v>
      </c>
      <c r="BR44" s="88" t="e">
        <f>BR43/2</f>
        <v>#N/A</v>
      </c>
      <c r="BS44" s="88" t="e">
        <f>BS43/2</f>
        <v>#N/A</v>
      </c>
      <c r="BT44" s="88" t="e">
        <f>BT43/2</f>
        <v>#N/A</v>
      </c>
      <c r="BU44" s="88" t="e">
        <f>BU43/2</f>
        <v>#N/A</v>
      </c>
      <c r="BV44" s="23"/>
      <c r="BW44" s="74"/>
      <c r="BX44" s="75" t="s">
        <v>108</v>
      </c>
      <c r="BY44" s="76">
        <f>SUMIF(BQ42:BU42,"小値賀町",BQ43:BU43)*AE40</f>
        <v>0</v>
      </c>
      <c r="BZ44" s="206"/>
      <c r="CA44" s="89"/>
      <c r="CB44" s="78"/>
      <c r="CC44" s="41"/>
      <c r="CD44" s="75" t="s">
        <v>108</v>
      </c>
      <c r="CE44" s="80" t="str">
        <f t="shared" si="23"/>
        <v>0</v>
      </c>
      <c r="CF44" s="81" t="str">
        <f t="shared" si="24"/>
        <v>0</v>
      </c>
      <c r="CG44" s="104">
        <f t="shared" si="25"/>
        <v>0</v>
      </c>
      <c r="CH44" s="105">
        <f t="shared" si="26"/>
        <v>0</v>
      </c>
      <c r="CI44" s="106">
        <f t="shared" si="28"/>
        <v>0</v>
      </c>
      <c r="CJ44" s="87"/>
      <c r="CK44" s="84">
        <f>(COUNTA(J44))*AE40</f>
        <v>0</v>
      </c>
      <c r="CL44" s="91"/>
      <c r="CM44" s="75" t="s">
        <v>108</v>
      </c>
      <c r="CN44" s="80" t="str">
        <f t="shared" si="27"/>
        <v>0</v>
      </c>
      <c r="CO44" s="29"/>
      <c r="CP44" s="29"/>
      <c r="CQ44" s="14"/>
      <c r="CR44" s="14"/>
      <c r="CS44" s="14"/>
      <c r="CT44" s="20"/>
      <c r="CU44" s="15">
        <v>23</v>
      </c>
      <c r="CV44" s="39" t="s">
        <v>179</v>
      </c>
      <c r="CW44" s="39" t="s">
        <v>29</v>
      </c>
      <c r="CX44" s="15">
        <v>1100</v>
      </c>
      <c r="CY44" s="15">
        <v>550</v>
      </c>
      <c r="CZ44" s="15"/>
      <c r="DA44" s="15"/>
      <c r="DB44" s="15"/>
      <c r="DC44" s="15"/>
      <c r="DD44" s="15"/>
      <c r="DE44" s="20"/>
      <c r="DF44" s="20"/>
      <c r="DG44" s="20"/>
      <c r="DH44" s="20"/>
      <c r="DI44" s="20"/>
      <c r="DJ44" s="20"/>
      <c r="DK44" s="20"/>
      <c r="DL44" s="20"/>
      <c r="DM44" s="20"/>
      <c r="DN44" s="20"/>
    </row>
    <row r="45" spans="3:118" ht="15.75" customHeight="1" thickBot="1" x14ac:dyDescent="0.2">
      <c r="C45" s="631"/>
      <c r="D45" s="770"/>
      <c r="E45" s="771"/>
      <c r="F45" s="735"/>
      <c r="G45" s="736"/>
      <c r="H45" s="396" t="s">
        <v>109</v>
      </c>
      <c r="I45" s="397"/>
      <c r="J45" s="293"/>
      <c r="K45" s="294"/>
      <c r="L45" s="400"/>
      <c r="M45" s="699" t="str">
        <f>IF(M43="","",VLOOKUP(M43,$CZ:$DC,4,FALSE))</f>
        <v/>
      </c>
      <c r="N45" s="700"/>
      <c r="O45" s="701"/>
      <c r="P45" s="699" t="str">
        <f>IF(P43="","",VLOOKUP(P43,$CZ:$DC,4,FALSE))</f>
        <v/>
      </c>
      <c r="Q45" s="700"/>
      <c r="R45" s="701"/>
      <c r="S45" s="699" t="str">
        <f>IF(S43="","",VLOOKUP(S43,$CZ:$DC,4,FALSE))</f>
        <v/>
      </c>
      <c r="T45" s="700"/>
      <c r="U45" s="701"/>
      <c r="V45" s="699" t="str">
        <f>IF(V43="","",VLOOKUP(V43,$CZ:$DC,4,FALSE))</f>
        <v/>
      </c>
      <c r="W45" s="700"/>
      <c r="X45" s="701"/>
      <c r="Y45" s="699" t="str">
        <f>IF(Y43="","",VLOOKUP(Y43,$CZ:$DC,4,FALSE))</f>
        <v/>
      </c>
      <c r="Z45" s="700"/>
      <c r="AA45" s="701"/>
      <c r="AB45" s="475"/>
      <c r="AC45" s="476"/>
      <c r="AD45" s="477"/>
      <c r="AE45" s="470"/>
      <c r="AF45" s="470"/>
      <c r="AG45" s="472"/>
      <c r="AH45" s="472"/>
      <c r="AI45" s="472"/>
      <c r="AJ45" s="472"/>
      <c r="AK45" s="474"/>
      <c r="AL45" s="484"/>
      <c r="AM45" s="485"/>
      <c r="AN45" s="486"/>
      <c r="AO45" s="494"/>
      <c r="AP45" s="495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P45" s="29"/>
      <c r="BQ45" s="23"/>
      <c r="BR45" s="23"/>
      <c r="BS45" s="23"/>
      <c r="BT45" s="23"/>
      <c r="BU45" s="23"/>
      <c r="BV45" s="23"/>
      <c r="BW45" s="92"/>
      <c r="BX45" s="93" t="s">
        <v>109</v>
      </c>
      <c r="BY45" s="94">
        <f>SUMIF(BQ42:BU42,"宇久町",BQ43:BU43)*AE40</f>
        <v>0</v>
      </c>
      <c r="BZ45" s="207"/>
      <c r="CA45" s="89"/>
      <c r="CB45" s="78"/>
      <c r="CC45" s="55"/>
      <c r="CD45" s="93" t="s">
        <v>109</v>
      </c>
      <c r="CE45" s="97" t="str">
        <f t="shared" si="23"/>
        <v>0</v>
      </c>
      <c r="CF45" s="98" t="str">
        <f t="shared" si="24"/>
        <v>0</v>
      </c>
      <c r="CG45" s="108">
        <f t="shared" si="25"/>
        <v>0</v>
      </c>
      <c r="CH45" s="109">
        <f t="shared" si="26"/>
        <v>0</v>
      </c>
      <c r="CI45" s="110">
        <f t="shared" si="28"/>
        <v>0</v>
      </c>
      <c r="CJ45" s="87"/>
      <c r="CK45" s="101">
        <f>(COUNTA(J45))*AE40</f>
        <v>0</v>
      </c>
      <c r="CL45" s="91"/>
      <c r="CM45" s="93" t="s">
        <v>109</v>
      </c>
      <c r="CN45" s="97" t="str">
        <f t="shared" si="27"/>
        <v>0</v>
      </c>
      <c r="CO45" s="29"/>
      <c r="CP45" s="29"/>
      <c r="CQ45" s="14"/>
      <c r="CR45" s="14"/>
      <c r="CS45" s="14"/>
      <c r="CT45" s="20"/>
      <c r="CU45" s="15">
        <v>24</v>
      </c>
      <c r="CV45" s="39" t="s">
        <v>180</v>
      </c>
      <c r="CW45" s="39" t="s">
        <v>29</v>
      </c>
      <c r="CX45" s="15">
        <v>900</v>
      </c>
      <c r="CY45" s="15">
        <v>450</v>
      </c>
      <c r="CZ45" s="15"/>
      <c r="DA45" s="15"/>
      <c r="DB45" s="15"/>
      <c r="DC45" s="111"/>
      <c r="DD45" s="111"/>
      <c r="DE45" s="20"/>
      <c r="DF45" s="20"/>
      <c r="DG45" s="20"/>
      <c r="DH45" s="20"/>
      <c r="DI45" s="20"/>
      <c r="DJ45" s="20"/>
      <c r="DK45" s="20"/>
      <c r="DL45" s="20"/>
      <c r="DM45" s="20"/>
      <c r="DN45" s="20"/>
    </row>
    <row r="46" spans="3:118" ht="15.75" customHeight="1" thickBot="1" x14ac:dyDescent="0.2">
      <c r="C46" s="630">
        <v>5</v>
      </c>
      <c r="D46" s="513"/>
      <c r="E46" s="809"/>
      <c r="F46" s="810"/>
      <c r="G46" s="811"/>
      <c r="H46" s="465" t="s">
        <v>105</v>
      </c>
      <c r="I46" s="466"/>
      <c r="J46" s="291"/>
      <c r="K46" s="292"/>
      <c r="L46" s="467" t="s">
        <v>28</v>
      </c>
      <c r="M46" s="304"/>
      <c r="N46" s="594" t="str">
        <f>IF(M46="","",VLOOKUP(M46,$CU:$CX,3,FALSE))</f>
        <v/>
      </c>
      <c r="O46" s="595"/>
      <c r="P46" s="339"/>
      <c r="Q46" s="594" t="str">
        <f>IF(P46="","",VLOOKUP(P46,$CU:$CX,3,FALSE))</f>
        <v/>
      </c>
      <c r="R46" s="595"/>
      <c r="S46" s="339"/>
      <c r="T46" s="594" t="str">
        <f>IF(S46="","",VLOOKUP(S46,$CU:$CX,3,FALSE))</f>
        <v/>
      </c>
      <c r="U46" s="595"/>
      <c r="V46" s="304"/>
      <c r="W46" s="594" t="str">
        <f>IF(V46="","",VLOOKUP(V46,$CU:$CX,3,FALSE))</f>
        <v/>
      </c>
      <c r="X46" s="595"/>
      <c r="Y46" s="304"/>
      <c r="Z46" s="594" t="str">
        <f>IF(Y46="","",VLOOKUP(Y46,$CU:$CX,3,FALSE))</f>
        <v/>
      </c>
      <c r="AA46" s="596"/>
      <c r="AB46" s="464" t="s">
        <v>147</v>
      </c>
      <c r="AC46" s="455">
        <f>CJ46</f>
        <v>0</v>
      </c>
      <c r="AD46" s="456"/>
      <c r="AE46" s="457"/>
      <c r="AF46" s="457"/>
      <c r="AG46" s="459">
        <f>(AC46+AC48)*AE46</f>
        <v>0</v>
      </c>
      <c r="AH46" s="459"/>
      <c r="AI46" s="459"/>
      <c r="AJ46" s="459">
        <f>SUM(K46:K51)*AE46</f>
        <v>0</v>
      </c>
      <c r="AK46" s="461"/>
      <c r="AL46" s="727"/>
      <c r="AM46" s="728"/>
      <c r="AN46" s="729"/>
      <c r="AO46" s="487" t="s">
        <v>462</v>
      </c>
      <c r="AP46" s="431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  <c r="BI46" s="28"/>
      <c r="BJ46" s="28"/>
      <c r="BK46" s="28"/>
      <c r="BL46" s="28"/>
      <c r="BP46" s="29"/>
      <c r="BQ46" s="23"/>
      <c r="BR46" s="23"/>
      <c r="BS46" s="23"/>
      <c r="BT46" s="23"/>
      <c r="BU46" s="23"/>
      <c r="BV46" s="23"/>
      <c r="BW46" s="64">
        <v>5</v>
      </c>
      <c r="BX46" s="65" t="s">
        <v>159</v>
      </c>
      <c r="BY46" s="66">
        <f>SUMIF(BQ48:BU48,"対馬市",BQ49:BU49)*AE46</f>
        <v>0</v>
      </c>
      <c r="BZ46" s="205"/>
      <c r="CA46" s="67">
        <f>SUM(M51:AA51)</f>
        <v>0</v>
      </c>
      <c r="CB46" s="78"/>
      <c r="CC46" s="30" t="s">
        <v>129</v>
      </c>
      <c r="CD46" s="65" t="s">
        <v>104</v>
      </c>
      <c r="CE46" s="69" t="str">
        <f t="shared" ref="CE46:CE51" si="29">IF(J46="","0",$CJ$46/$CC$47)</f>
        <v>0</v>
      </c>
      <c r="CF46" s="70" t="str">
        <f t="shared" ref="CF46:CF51" si="30">IF(J46="","0",$CJ$47/$CC$47)</f>
        <v>0</v>
      </c>
      <c r="CG46" s="71">
        <f t="shared" ref="CG46:CG51" si="31">CE46*$AE$46</f>
        <v>0</v>
      </c>
      <c r="CH46" s="72">
        <f t="shared" ref="CH46:CH51" si="32">CF46*$AE$48</f>
        <v>0</v>
      </c>
      <c r="CI46" s="73">
        <f>CG46+CH46</f>
        <v>0</v>
      </c>
      <c r="CJ46" s="67">
        <f>SUM(M48:AA48)</f>
        <v>0</v>
      </c>
      <c r="CK46" s="147">
        <f>(COUNTA(J46))*AE46</f>
        <v>0</v>
      </c>
      <c r="CL46" s="91"/>
      <c r="CM46" s="65" t="s">
        <v>104</v>
      </c>
      <c r="CN46" s="69" t="str">
        <f t="shared" ref="CN46:CN51" si="33">IF((K46)="","0",($AE$46+$AE$48)*K46*1000)</f>
        <v>0</v>
      </c>
      <c r="CO46" s="29"/>
      <c r="CP46" s="29"/>
      <c r="CQ46" s="14"/>
      <c r="CR46" s="14"/>
      <c r="CS46" s="14"/>
      <c r="CT46" s="20"/>
      <c r="CU46" s="15">
        <v>25</v>
      </c>
      <c r="CV46" s="39" t="s">
        <v>181</v>
      </c>
      <c r="CW46" s="39" t="s">
        <v>29</v>
      </c>
      <c r="CX46" s="15">
        <v>800</v>
      </c>
      <c r="CY46" s="15">
        <v>450</v>
      </c>
      <c r="CZ46" s="15"/>
      <c r="DA46" s="15"/>
      <c r="DB46" s="15"/>
      <c r="DC46" s="111"/>
      <c r="DD46" s="111"/>
      <c r="DE46" s="20"/>
      <c r="DF46" s="20"/>
      <c r="DG46" s="20"/>
      <c r="DH46" s="20"/>
      <c r="DI46" s="20"/>
      <c r="DJ46" s="20"/>
      <c r="DK46" s="20"/>
      <c r="DL46" s="20"/>
      <c r="DM46" s="20"/>
      <c r="DN46" s="20"/>
    </row>
    <row r="47" spans="3:118" ht="15.75" customHeight="1" x14ac:dyDescent="0.15">
      <c r="C47" s="630"/>
      <c r="D47" s="716"/>
      <c r="E47" s="719"/>
      <c r="F47" s="723"/>
      <c r="G47" s="724"/>
      <c r="H47" s="379" t="s">
        <v>104</v>
      </c>
      <c r="I47" s="380"/>
      <c r="J47" s="159"/>
      <c r="K47" s="4"/>
      <c r="L47" s="467"/>
      <c r="M47" s="702" t="str">
        <f>IF(M46="","",VLOOKUP(M46,$CU:$CX,2,FALSE))</f>
        <v/>
      </c>
      <c r="N47" s="703"/>
      <c r="O47" s="704"/>
      <c r="P47" s="702" t="str">
        <f>IF(P46="","",VLOOKUP(P46,$CU:$CX,2,FALSE))</f>
        <v/>
      </c>
      <c r="Q47" s="703"/>
      <c r="R47" s="704"/>
      <c r="S47" s="702" t="str">
        <f>IF(S46="","",VLOOKUP(S46,$CU:$CX,2,FALSE))</f>
        <v/>
      </c>
      <c r="T47" s="703"/>
      <c r="U47" s="704"/>
      <c r="V47" s="702" t="str">
        <f>IF(V46="","",VLOOKUP(V46,$CU:$CX,2,FALSE))</f>
        <v/>
      </c>
      <c r="W47" s="703"/>
      <c r="X47" s="704"/>
      <c r="Y47" s="702" t="str">
        <f>IF(Y46="","",VLOOKUP(Y46,$CU:$CX,2,FALSE))</f>
        <v/>
      </c>
      <c r="Z47" s="703"/>
      <c r="AA47" s="704"/>
      <c r="AB47" s="405"/>
      <c r="AC47" s="403"/>
      <c r="AD47" s="404"/>
      <c r="AE47" s="457"/>
      <c r="AF47" s="457"/>
      <c r="AG47" s="459"/>
      <c r="AH47" s="459"/>
      <c r="AI47" s="459"/>
      <c r="AJ47" s="459"/>
      <c r="AK47" s="461"/>
      <c r="AL47" s="478"/>
      <c r="AM47" s="479"/>
      <c r="AN47" s="480"/>
      <c r="AO47" s="488"/>
      <c r="AP47" s="489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P47" s="29"/>
      <c r="BQ47" s="23"/>
      <c r="BR47" s="23"/>
      <c r="BS47" s="23"/>
      <c r="BT47" s="23"/>
      <c r="BU47" s="23"/>
      <c r="BV47" s="23"/>
      <c r="BW47" s="74"/>
      <c r="BX47" s="75" t="s">
        <v>104</v>
      </c>
      <c r="BY47" s="76">
        <f>SUMIF(BQ48:BU48,"壱岐市",BQ49:BU49)*AE46</f>
        <v>0</v>
      </c>
      <c r="BZ47" s="206"/>
      <c r="CA47" s="204"/>
      <c r="CB47" s="78"/>
      <c r="CC47" s="453">
        <f>COUNTA(J46:J51)</f>
        <v>0</v>
      </c>
      <c r="CD47" s="75" t="s">
        <v>105</v>
      </c>
      <c r="CE47" s="80" t="str">
        <f t="shared" si="29"/>
        <v>0</v>
      </c>
      <c r="CF47" s="81" t="str">
        <f t="shared" si="30"/>
        <v>0</v>
      </c>
      <c r="CG47" s="82">
        <f t="shared" si="31"/>
        <v>0</v>
      </c>
      <c r="CH47" s="83">
        <f t="shared" si="32"/>
        <v>0</v>
      </c>
      <c r="CI47" s="84">
        <f t="shared" ref="CI47:CI51" si="34">CG47+CH47</f>
        <v>0</v>
      </c>
      <c r="CJ47" s="107">
        <f>CJ46/2</f>
        <v>0</v>
      </c>
      <c r="CK47" s="84">
        <f>(COUNTA(J47))*AE46</f>
        <v>0</v>
      </c>
      <c r="CL47" s="91"/>
      <c r="CM47" s="75" t="s">
        <v>105</v>
      </c>
      <c r="CN47" s="80" t="str">
        <f t="shared" si="33"/>
        <v>0</v>
      </c>
      <c r="CO47" s="29"/>
      <c r="CP47" s="29"/>
      <c r="CQ47" s="14"/>
      <c r="CR47" s="14"/>
      <c r="CS47" s="14"/>
      <c r="CT47" s="20"/>
      <c r="CU47" s="15">
        <v>26</v>
      </c>
      <c r="CV47" s="39" t="s">
        <v>182</v>
      </c>
      <c r="CW47" s="39" t="s">
        <v>29</v>
      </c>
      <c r="CX47" s="15">
        <v>400</v>
      </c>
      <c r="CY47" s="15">
        <v>200</v>
      </c>
      <c r="CZ47" s="15"/>
      <c r="DA47" s="15"/>
      <c r="DB47" s="15"/>
      <c r="DC47" s="15"/>
      <c r="DD47" s="15"/>
      <c r="DE47" s="20"/>
      <c r="DF47" s="20"/>
      <c r="DG47" s="20"/>
      <c r="DH47" s="20"/>
      <c r="DI47" s="20"/>
      <c r="DJ47" s="20"/>
      <c r="DK47" s="20"/>
      <c r="DL47" s="20"/>
      <c r="DM47" s="20"/>
      <c r="DN47" s="20"/>
    </row>
    <row r="48" spans="3:118" ht="15.75" customHeight="1" thickBot="1" x14ac:dyDescent="0.2">
      <c r="C48" s="630"/>
      <c r="D48" s="717"/>
      <c r="E48" s="720"/>
      <c r="F48" s="725"/>
      <c r="G48" s="726"/>
      <c r="H48" s="379" t="s">
        <v>106</v>
      </c>
      <c r="I48" s="380"/>
      <c r="J48" s="159"/>
      <c r="K48" s="4"/>
      <c r="L48" s="468"/>
      <c r="M48" s="589" t="str">
        <f>IF($AB$7="小学校",IF(M46="","",VLOOKUP(M46,$CU:$CY,5,FALSE)),IF($AB$7="","",IFERROR(VLOOKUP(M46,$CU:$CY,4,FALSE),"")))</f>
        <v/>
      </c>
      <c r="N48" s="590"/>
      <c r="O48" s="591"/>
      <c r="P48" s="589" t="str">
        <f>IF($AB$7="小学校",IF(P46="","",VLOOKUP(P46,$CU:$CY,5,FALSE)),IF($AB$7="","",IFERROR(VLOOKUP(P46,$CU:$CY,4,FALSE),"")))</f>
        <v/>
      </c>
      <c r="Q48" s="590"/>
      <c r="R48" s="591"/>
      <c r="S48" s="589" t="str">
        <f>IF($AB$7="小学校",IF(S46="","",VLOOKUP(S46,$CU:$CY,5,FALSE)),IF($AB$7="","",IFERROR(VLOOKUP(S46,$CU:$CY,4,FALSE),"")))</f>
        <v/>
      </c>
      <c r="T48" s="590"/>
      <c r="U48" s="591"/>
      <c r="V48" s="589" t="str">
        <f>IF($AB$7="小学校",IF(V46="","",VLOOKUP(V46,$CU:$CY,5,FALSE)),IF($AB$7="","",IFERROR(VLOOKUP(V46,$CU:$CY,4,FALSE),"")))</f>
        <v/>
      </c>
      <c r="W48" s="590"/>
      <c r="X48" s="591"/>
      <c r="Y48" s="589" t="str">
        <f>IF($AB$7="小学校",IF(Y46="","",VLOOKUP(Y46,$CU:$CY,5,FALSE)),IF($AB$7="","",IFERROR(VLOOKUP(Y46,$CU:$CY,4,FALSE),"")))</f>
        <v/>
      </c>
      <c r="Z48" s="590"/>
      <c r="AA48" s="591"/>
      <c r="AB48" s="405" t="s">
        <v>148</v>
      </c>
      <c r="AC48" s="403">
        <f>+CA46</f>
        <v>0</v>
      </c>
      <c r="AD48" s="404"/>
      <c r="AE48" s="457"/>
      <c r="AF48" s="457"/>
      <c r="AG48" s="459"/>
      <c r="AH48" s="459"/>
      <c r="AI48" s="459"/>
      <c r="AJ48" s="459"/>
      <c r="AK48" s="461"/>
      <c r="AL48" s="481"/>
      <c r="AM48" s="482"/>
      <c r="AN48" s="483"/>
      <c r="AO48" s="490"/>
      <c r="AP48" s="491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P48" s="85" t="s">
        <v>30</v>
      </c>
      <c r="BQ48" s="86" t="e">
        <f>VLOOKUP(M49,$CZ:$DD,5,FALSE)</f>
        <v>#N/A</v>
      </c>
      <c r="BR48" s="86" t="e">
        <f>VLOOKUP(P49,$CZ:$DD,5,FALSE)</f>
        <v>#N/A</v>
      </c>
      <c r="BS48" s="86" t="e">
        <f>VLOOKUP(S49,$CZ:$DD,5,FALSE)</f>
        <v>#N/A</v>
      </c>
      <c r="BT48" s="86" t="e">
        <f>VLOOKUP(V49,$CZ:$DD,5,FALSE)</f>
        <v>#N/A</v>
      </c>
      <c r="BU48" s="86" t="e">
        <f>VLOOKUP(Y49,$CZ:$DD,5,FALSE)</f>
        <v>#N/A</v>
      </c>
      <c r="BV48" s="23"/>
      <c r="BW48" s="74"/>
      <c r="BX48" s="75" t="s">
        <v>106</v>
      </c>
      <c r="BY48" s="76">
        <f>SUMIF(BQ48:BU48,"五島市",BQ49:BU49)*AE46</f>
        <v>0</v>
      </c>
      <c r="BZ48" s="206"/>
      <c r="CA48" s="89"/>
      <c r="CB48" s="78"/>
      <c r="CC48" s="454"/>
      <c r="CD48" s="75" t="s">
        <v>106</v>
      </c>
      <c r="CE48" s="80" t="str">
        <f t="shared" si="29"/>
        <v>0</v>
      </c>
      <c r="CF48" s="81" t="str">
        <f t="shared" si="30"/>
        <v>0</v>
      </c>
      <c r="CG48" s="82">
        <f t="shared" si="31"/>
        <v>0</v>
      </c>
      <c r="CH48" s="83">
        <f t="shared" si="32"/>
        <v>0</v>
      </c>
      <c r="CI48" s="84">
        <f t="shared" si="34"/>
        <v>0</v>
      </c>
      <c r="CJ48" s="87"/>
      <c r="CK48" s="84">
        <f>(COUNTA(J48))*AE46</f>
        <v>0</v>
      </c>
      <c r="CL48" s="91"/>
      <c r="CM48" s="75" t="s">
        <v>106</v>
      </c>
      <c r="CN48" s="80" t="str">
        <f t="shared" si="33"/>
        <v>0</v>
      </c>
      <c r="CO48" s="29"/>
      <c r="CP48" s="29"/>
      <c r="CQ48" s="14"/>
      <c r="CR48" s="14"/>
      <c r="CS48" s="14"/>
      <c r="CT48" s="20"/>
      <c r="CU48" s="15">
        <v>27</v>
      </c>
      <c r="CV48" s="39" t="s">
        <v>183</v>
      </c>
      <c r="CW48" s="39" t="s">
        <v>29</v>
      </c>
      <c r="CX48" s="15">
        <v>200</v>
      </c>
      <c r="CY48" s="15">
        <v>150</v>
      </c>
      <c r="CZ48" s="15"/>
      <c r="DA48" s="15"/>
      <c r="DB48" s="15"/>
      <c r="DC48" s="15"/>
      <c r="DD48" s="15"/>
      <c r="DE48" s="20"/>
      <c r="DF48" s="20"/>
      <c r="DG48" s="20"/>
      <c r="DH48" s="20"/>
      <c r="DI48" s="20"/>
      <c r="DJ48" s="20"/>
      <c r="DK48" s="20"/>
      <c r="DL48" s="20"/>
      <c r="DM48" s="20"/>
      <c r="DN48" s="20"/>
    </row>
    <row r="49" spans="3:118" ht="15.75" customHeight="1" thickBot="1" x14ac:dyDescent="0.2">
      <c r="C49" s="630"/>
      <c r="D49" s="772" t="s">
        <v>467</v>
      </c>
      <c r="E49" s="773"/>
      <c r="F49" s="774" t="s">
        <v>467</v>
      </c>
      <c r="G49" s="775"/>
      <c r="H49" s="379" t="s">
        <v>107</v>
      </c>
      <c r="I49" s="380"/>
      <c r="J49" s="159"/>
      <c r="K49" s="4"/>
      <c r="L49" s="398" t="s">
        <v>32</v>
      </c>
      <c r="M49" s="305"/>
      <c r="N49" s="592" t="str">
        <f>IF(M49="","",VLOOKUP(M49,$CZ:$DC,3,FALSE))</f>
        <v/>
      </c>
      <c r="O49" s="593"/>
      <c r="P49" s="305"/>
      <c r="Q49" s="592" t="str">
        <f>IF(P49="","",VLOOKUP(P49,$CZ:$DC,3,FALSE))</f>
        <v/>
      </c>
      <c r="R49" s="593"/>
      <c r="S49" s="305"/>
      <c r="T49" s="592" t="str">
        <f>IF(S49="","",VLOOKUP(S49,$CZ:$DC,3,FALSE))</f>
        <v/>
      </c>
      <c r="U49" s="593"/>
      <c r="V49" s="305"/>
      <c r="W49" s="592" t="str">
        <f>IF(V49="","",VLOOKUP(V49,$CZ:$DC,3,FALSE))</f>
        <v/>
      </c>
      <c r="X49" s="593"/>
      <c r="Y49" s="305"/>
      <c r="Z49" s="592" t="str">
        <f>IF(Y49="","",VLOOKUP(Y49,$CZ:$DC,3,FALSE))</f>
        <v/>
      </c>
      <c r="AA49" s="593"/>
      <c r="AB49" s="405"/>
      <c r="AC49" s="403"/>
      <c r="AD49" s="404"/>
      <c r="AE49" s="457"/>
      <c r="AF49" s="457"/>
      <c r="AG49" s="459"/>
      <c r="AH49" s="459"/>
      <c r="AI49" s="459"/>
      <c r="AJ49" s="459"/>
      <c r="AK49" s="461"/>
      <c r="AL49" s="481"/>
      <c r="AM49" s="482"/>
      <c r="AN49" s="483"/>
      <c r="AO49" s="492" t="s">
        <v>463</v>
      </c>
      <c r="AP49" s="493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P49" s="85" t="s">
        <v>33</v>
      </c>
      <c r="BQ49" s="88" t="e">
        <f>VLOOKUP(M49,$CZ:$DD,4,FALSE)</f>
        <v>#N/A</v>
      </c>
      <c r="BR49" s="88" t="e">
        <f>VLOOKUP(P49,$CZ:$DD,4,FALSE)</f>
        <v>#N/A</v>
      </c>
      <c r="BS49" s="88" t="e">
        <f>VLOOKUP(S49,$CZ:$DD,4,FALSE)</f>
        <v>#N/A</v>
      </c>
      <c r="BT49" s="88" t="e">
        <f>VLOOKUP(V49,$CZ:$DD,4,FALSE)</f>
        <v>#N/A</v>
      </c>
      <c r="BU49" s="88" t="e">
        <f>VLOOKUP(Y49,$CZ:$DD,4,FALSE)</f>
        <v>#N/A</v>
      </c>
      <c r="BV49" s="23"/>
      <c r="BW49" s="74"/>
      <c r="BX49" s="75" t="s">
        <v>107</v>
      </c>
      <c r="BY49" s="76">
        <f>SUMIF(BQ48:BU48,"新上五島町",BQ49:BU49)*AE46</f>
        <v>0</v>
      </c>
      <c r="BZ49" s="206"/>
      <c r="CA49" s="89"/>
      <c r="CB49" s="78"/>
      <c r="CC49" s="102"/>
      <c r="CD49" s="75" t="s">
        <v>107</v>
      </c>
      <c r="CE49" s="80" t="str">
        <f t="shared" si="29"/>
        <v>0</v>
      </c>
      <c r="CF49" s="81" t="str">
        <f t="shared" si="30"/>
        <v>0</v>
      </c>
      <c r="CG49" s="82">
        <f t="shared" si="31"/>
        <v>0</v>
      </c>
      <c r="CH49" s="83">
        <f t="shared" si="32"/>
        <v>0</v>
      </c>
      <c r="CI49" s="84">
        <f t="shared" si="34"/>
        <v>0</v>
      </c>
      <c r="CJ49" s="87"/>
      <c r="CK49" s="84">
        <f>(COUNTA(J49))*AE46</f>
        <v>0</v>
      </c>
      <c r="CL49" s="91"/>
      <c r="CM49" s="75" t="s">
        <v>107</v>
      </c>
      <c r="CN49" s="80" t="str">
        <f t="shared" si="33"/>
        <v>0</v>
      </c>
      <c r="CO49" s="29"/>
      <c r="CP49" s="29"/>
      <c r="CQ49" s="14"/>
      <c r="CR49" s="14"/>
      <c r="CS49" s="14"/>
      <c r="CT49" s="20"/>
      <c r="CU49" s="15">
        <v>28</v>
      </c>
      <c r="CV49" s="39" t="s">
        <v>184</v>
      </c>
      <c r="CW49" s="39" t="s">
        <v>29</v>
      </c>
      <c r="CX49" s="15">
        <v>200</v>
      </c>
      <c r="CY49" s="15">
        <v>100</v>
      </c>
      <c r="CZ49" s="15"/>
      <c r="DA49" s="15"/>
      <c r="DB49" s="15"/>
      <c r="DC49" s="15"/>
      <c r="DD49" s="15"/>
      <c r="DE49" s="20"/>
      <c r="DF49" s="20"/>
      <c r="DG49" s="20"/>
      <c r="DH49" s="20"/>
      <c r="DI49" s="20"/>
      <c r="DJ49" s="20"/>
      <c r="DK49" s="20"/>
      <c r="DL49" s="20"/>
      <c r="DM49" s="20"/>
      <c r="DN49" s="20"/>
    </row>
    <row r="50" spans="3:118" ht="15.75" customHeight="1" x14ac:dyDescent="0.15">
      <c r="C50" s="630"/>
      <c r="D50" s="768"/>
      <c r="E50" s="769"/>
      <c r="F50" s="733"/>
      <c r="G50" s="734"/>
      <c r="H50" s="379" t="s">
        <v>108</v>
      </c>
      <c r="I50" s="380"/>
      <c r="J50" s="159"/>
      <c r="K50" s="4"/>
      <c r="L50" s="399"/>
      <c r="M50" s="612" t="str">
        <f>IF(M49="","",VLOOKUP(M49,$CZ:$DC,2,FALSE))</f>
        <v/>
      </c>
      <c r="N50" s="613"/>
      <c r="O50" s="614"/>
      <c r="P50" s="612" t="str">
        <f>IF(P49="","",VLOOKUP(P49,$CZ:$DC,2,FALSE))</f>
        <v/>
      </c>
      <c r="Q50" s="613"/>
      <c r="R50" s="614"/>
      <c r="S50" s="612" t="str">
        <f>IF(S49="","",VLOOKUP(S49,$CZ:$DC,2,FALSE))</f>
        <v/>
      </c>
      <c r="T50" s="613"/>
      <c r="U50" s="614"/>
      <c r="V50" s="612" t="str">
        <f>IF(V49="","",VLOOKUP(V49,$CZ:$DC,2,FALSE))</f>
        <v/>
      </c>
      <c r="W50" s="613"/>
      <c r="X50" s="614"/>
      <c r="Y50" s="612" t="str">
        <f>IF(Y49="","",VLOOKUP(Y49,$CZ:$DC,2,FALSE))</f>
        <v/>
      </c>
      <c r="Z50" s="613"/>
      <c r="AA50" s="614"/>
      <c r="AB50" s="405" t="s">
        <v>135</v>
      </c>
      <c r="AC50" s="443">
        <f>SUM(AC46:AD49)</f>
        <v>0</v>
      </c>
      <c r="AD50" s="444"/>
      <c r="AE50" s="457"/>
      <c r="AF50" s="457"/>
      <c r="AG50" s="459"/>
      <c r="AH50" s="459"/>
      <c r="AI50" s="459"/>
      <c r="AJ50" s="459"/>
      <c r="AK50" s="461"/>
      <c r="AL50" s="481"/>
      <c r="AM50" s="482"/>
      <c r="AN50" s="483"/>
      <c r="AO50" s="488"/>
      <c r="AP50" s="489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P50" s="85" t="s">
        <v>38</v>
      </c>
      <c r="BQ50" s="88" t="e">
        <f>BQ49/2</f>
        <v>#N/A</v>
      </c>
      <c r="BR50" s="88" t="e">
        <f>BR49/2</f>
        <v>#N/A</v>
      </c>
      <c r="BS50" s="88" t="e">
        <f>BS49/2</f>
        <v>#N/A</v>
      </c>
      <c r="BT50" s="88" t="e">
        <f>BT49/2</f>
        <v>#N/A</v>
      </c>
      <c r="BU50" s="88" t="e">
        <f>BU49/2</f>
        <v>#N/A</v>
      </c>
      <c r="BV50" s="23"/>
      <c r="BW50" s="74"/>
      <c r="BX50" s="75" t="s">
        <v>108</v>
      </c>
      <c r="BY50" s="76">
        <f>SUMIF(BQ48:BU48,"小値賀町",BQ49:BU49)*AE46</f>
        <v>0</v>
      </c>
      <c r="BZ50" s="206"/>
      <c r="CA50" s="89"/>
      <c r="CB50" s="78"/>
      <c r="CC50" s="41"/>
      <c r="CD50" s="75" t="s">
        <v>108</v>
      </c>
      <c r="CE50" s="80" t="str">
        <f t="shared" si="29"/>
        <v>0</v>
      </c>
      <c r="CF50" s="81" t="str">
        <f t="shared" si="30"/>
        <v>0</v>
      </c>
      <c r="CG50" s="82">
        <f t="shared" si="31"/>
        <v>0</v>
      </c>
      <c r="CH50" s="83">
        <f t="shared" si="32"/>
        <v>0</v>
      </c>
      <c r="CI50" s="84">
        <f t="shared" si="34"/>
        <v>0</v>
      </c>
      <c r="CJ50" s="87"/>
      <c r="CK50" s="84">
        <f>(COUNTA(J50))*AE46</f>
        <v>0</v>
      </c>
      <c r="CL50" s="91"/>
      <c r="CM50" s="75" t="s">
        <v>108</v>
      </c>
      <c r="CN50" s="80" t="str">
        <f t="shared" si="33"/>
        <v>0</v>
      </c>
      <c r="CO50" s="29"/>
      <c r="CP50" s="29"/>
      <c r="CQ50" s="14"/>
      <c r="CR50" s="14"/>
      <c r="CS50" s="14"/>
      <c r="CT50" s="20"/>
      <c r="CU50" s="15">
        <v>29</v>
      </c>
      <c r="CV50" s="39" t="s">
        <v>185</v>
      </c>
      <c r="CW50" s="39" t="s">
        <v>29</v>
      </c>
      <c r="CX50" s="15">
        <v>300</v>
      </c>
      <c r="CY50" s="15">
        <v>150</v>
      </c>
      <c r="CZ50" s="15"/>
      <c r="DA50" s="15"/>
      <c r="DB50" s="15"/>
      <c r="DC50" s="15"/>
      <c r="DD50" s="15"/>
      <c r="DE50" s="20"/>
      <c r="DF50" s="20"/>
      <c r="DG50" s="20"/>
      <c r="DH50" s="20"/>
      <c r="DI50" s="20"/>
      <c r="DJ50" s="20"/>
      <c r="DK50" s="20"/>
      <c r="DL50" s="20"/>
      <c r="DM50" s="20"/>
      <c r="DN50" s="20"/>
    </row>
    <row r="51" spans="3:118" ht="15.75" customHeight="1" thickBot="1" x14ac:dyDescent="0.2">
      <c r="C51" s="633"/>
      <c r="D51" s="770"/>
      <c r="E51" s="771"/>
      <c r="F51" s="735"/>
      <c r="G51" s="736"/>
      <c r="H51" s="440" t="s">
        <v>109</v>
      </c>
      <c r="I51" s="441"/>
      <c r="J51" s="160"/>
      <c r="K51" s="5"/>
      <c r="L51" s="442"/>
      <c r="M51" s="699" t="str">
        <f>IF(M49="","",VLOOKUP(M49,$CZ:$DC,4,FALSE))</f>
        <v/>
      </c>
      <c r="N51" s="700"/>
      <c r="O51" s="701"/>
      <c r="P51" s="699" t="str">
        <f>IF(P49="","",VLOOKUP(P49,$CZ:$DC,4,FALSE))</f>
        <v/>
      </c>
      <c r="Q51" s="700"/>
      <c r="R51" s="701"/>
      <c r="S51" s="699" t="str">
        <f>IF(S49="","",VLOOKUP(S49,$CZ:$DC,4,FALSE))</f>
        <v/>
      </c>
      <c r="T51" s="700"/>
      <c r="U51" s="701"/>
      <c r="V51" s="699" t="str">
        <f>IF(V49="","",VLOOKUP(V49,$CZ:$DC,4,FALSE))</f>
        <v/>
      </c>
      <c r="W51" s="700"/>
      <c r="X51" s="701"/>
      <c r="Y51" s="699" t="str">
        <f>IF(Y49="","",VLOOKUP(Y49,$CZ:$DC,4,FALSE))</f>
        <v/>
      </c>
      <c r="Z51" s="700"/>
      <c r="AA51" s="701"/>
      <c r="AB51" s="463"/>
      <c r="AC51" s="445"/>
      <c r="AD51" s="446"/>
      <c r="AE51" s="458"/>
      <c r="AF51" s="458"/>
      <c r="AG51" s="460"/>
      <c r="AH51" s="460"/>
      <c r="AI51" s="460"/>
      <c r="AJ51" s="460"/>
      <c r="AK51" s="462"/>
      <c r="AL51" s="730"/>
      <c r="AM51" s="731"/>
      <c r="AN51" s="732"/>
      <c r="AO51" s="494"/>
      <c r="AP51" s="495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P51" s="29"/>
      <c r="BQ51" s="23"/>
      <c r="BR51" s="23"/>
      <c r="BS51" s="23"/>
      <c r="BT51" s="23"/>
      <c r="BU51" s="23"/>
      <c r="BV51" s="23"/>
      <c r="BW51" s="145"/>
      <c r="BX51" s="93" t="s">
        <v>109</v>
      </c>
      <c r="BY51" s="94">
        <f>SUMIF(BQ48:BU48,"宇久町",BQ49:BU49)*AE46</f>
        <v>0</v>
      </c>
      <c r="BZ51" s="207"/>
      <c r="CA51" s="89"/>
      <c r="CB51" s="78"/>
      <c r="CC51" s="55"/>
      <c r="CD51" s="96" t="s">
        <v>109</v>
      </c>
      <c r="CE51" s="97" t="str">
        <f t="shared" si="29"/>
        <v>0</v>
      </c>
      <c r="CF51" s="98" t="str">
        <f t="shared" si="30"/>
        <v>0</v>
      </c>
      <c r="CG51" s="99">
        <f t="shared" si="31"/>
        <v>0</v>
      </c>
      <c r="CH51" s="100">
        <f t="shared" si="32"/>
        <v>0</v>
      </c>
      <c r="CI51" s="101">
        <f t="shared" si="34"/>
        <v>0</v>
      </c>
      <c r="CJ51" s="154"/>
      <c r="CK51" s="101">
        <f>(COUNTA(J51))*AE46</f>
        <v>0</v>
      </c>
      <c r="CL51" s="91"/>
      <c r="CM51" s="146" t="s">
        <v>109</v>
      </c>
      <c r="CN51" s="113" t="str">
        <f t="shared" si="33"/>
        <v>0</v>
      </c>
      <c r="CO51" s="29"/>
      <c r="CP51" s="29"/>
      <c r="CQ51" s="14"/>
      <c r="CR51" s="14"/>
      <c r="CS51" s="14"/>
      <c r="CT51" s="20"/>
      <c r="CU51" s="15">
        <v>30</v>
      </c>
      <c r="CV51" s="39" t="s">
        <v>186</v>
      </c>
      <c r="CW51" s="39" t="s">
        <v>29</v>
      </c>
      <c r="CX51" s="15">
        <v>1000</v>
      </c>
      <c r="CY51" s="15">
        <v>500</v>
      </c>
      <c r="CZ51" s="15"/>
      <c r="DA51" s="15"/>
      <c r="DB51" s="15"/>
      <c r="DC51" s="15"/>
      <c r="DD51" s="15"/>
      <c r="DE51" s="20"/>
      <c r="DF51" s="20"/>
      <c r="DG51" s="20"/>
      <c r="DH51" s="20"/>
      <c r="DI51" s="20"/>
      <c r="DJ51" s="20"/>
      <c r="DK51" s="20"/>
      <c r="DL51" s="20"/>
      <c r="DM51" s="20"/>
      <c r="DN51" s="20"/>
    </row>
    <row r="52" spans="3:118" ht="15.75" customHeight="1" x14ac:dyDescent="0.15">
      <c r="J52" s="18"/>
      <c r="K52" s="22"/>
      <c r="O52" s="22"/>
      <c r="P52" s="22"/>
      <c r="S52" s="20"/>
      <c r="Y52" s="20"/>
      <c r="AB52" s="406" t="s">
        <v>42</v>
      </c>
      <c r="AC52" s="407"/>
      <c r="AD52" s="408"/>
      <c r="AE52" s="420">
        <f>AE22+AE28+AE34+AE40+AE46</f>
        <v>0</v>
      </c>
      <c r="AF52" s="421"/>
      <c r="AG52" s="424">
        <f>AG22+AG28+AG34+AG40+AG46</f>
        <v>0</v>
      </c>
      <c r="AH52" s="425"/>
      <c r="AI52" s="426"/>
      <c r="AJ52" s="424">
        <f>AJ22+AJ28+AJ34+AJ40+AJ46</f>
        <v>0</v>
      </c>
      <c r="AK52" s="426"/>
      <c r="AN52" s="22"/>
      <c r="AO52" s="20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P52" s="29"/>
      <c r="BQ52" s="23"/>
      <c r="BR52" s="23"/>
      <c r="BS52" s="23"/>
      <c r="BT52" s="23"/>
      <c r="BU52" s="23"/>
      <c r="BV52" s="23"/>
      <c r="BW52" s="152" t="s">
        <v>135</v>
      </c>
      <c r="BX52" s="65" t="s">
        <v>159</v>
      </c>
      <c r="BY52" s="153">
        <f>BY22+BY28+BY34+BY40+BY46</f>
        <v>0</v>
      </c>
      <c r="BZ52" s="205"/>
      <c r="CA52" s="73">
        <f>SUM(BY52:BZ52)</f>
        <v>0</v>
      </c>
      <c r="CB52" s="25"/>
      <c r="CC52" s="25"/>
      <c r="CD52" s="115"/>
      <c r="CE52" s="91"/>
      <c r="CF52" s="91"/>
      <c r="CG52" s="25"/>
      <c r="CH52" s="148" t="s">
        <v>104</v>
      </c>
      <c r="CI52" s="147">
        <f>CI22+CI28+CI34+CI40+CI46</f>
        <v>0</v>
      </c>
      <c r="CJ52" s="25"/>
      <c r="CK52" s="73">
        <f>CK22+CK28+CK34+CK40+CK46</f>
        <v>0</v>
      </c>
      <c r="CL52" s="91"/>
      <c r="CM52" s="155" t="s">
        <v>104</v>
      </c>
      <c r="CN52" s="73">
        <f>CN22+CN28+CN34+CN40+CN46</f>
        <v>0</v>
      </c>
      <c r="CO52" s="29"/>
      <c r="CP52" s="29"/>
      <c r="CQ52" s="14"/>
      <c r="CR52" s="14"/>
      <c r="CS52" s="14"/>
      <c r="CT52" s="20"/>
      <c r="CU52" s="15">
        <v>31</v>
      </c>
      <c r="CV52" s="39" t="s">
        <v>187</v>
      </c>
      <c r="CW52" s="39" t="s">
        <v>29</v>
      </c>
      <c r="CX52" s="15">
        <v>1200</v>
      </c>
      <c r="CY52" s="15">
        <v>600</v>
      </c>
      <c r="CZ52" s="15"/>
      <c r="DA52" s="15"/>
      <c r="DB52" s="15"/>
      <c r="DC52" s="15"/>
      <c r="DD52" s="15"/>
      <c r="DE52" s="20"/>
      <c r="DF52" s="20"/>
      <c r="DG52" s="20"/>
      <c r="DH52" s="20"/>
      <c r="DI52" s="20"/>
      <c r="DJ52" s="20"/>
      <c r="DK52" s="20"/>
      <c r="DL52" s="20"/>
      <c r="DM52" s="20"/>
      <c r="DN52" s="20"/>
    </row>
    <row r="53" spans="3:118" ht="15.75" customHeight="1" thickBot="1" x14ac:dyDescent="0.2">
      <c r="H53" s="195"/>
      <c r="I53" s="195"/>
      <c r="J53" s="196"/>
      <c r="K53" s="197"/>
      <c r="L53" s="198"/>
      <c r="M53" s="199"/>
      <c r="N53" s="200"/>
      <c r="O53" s="200"/>
      <c r="P53" s="200"/>
      <c r="Q53" s="199"/>
      <c r="S53" s="20"/>
      <c r="Y53" s="20"/>
      <c r="AB53" s="409"/>
      <c r="AC53" s="410"/>
      <c r="AD53" s="411"/>
      <c r="AE53" s="422"/>
      <c r="AF53" s="423"/>
      <c r="AG53" s="427"/>
      <c r="AH53" s="428"/>
      <c r="AI53" s="429"/>
      <c r="AJ53" s="427"/>
      <c r="AK53" s="429"/>
      <c r="AN53" s="22"/>
      <c r="AO53" s="20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P53" s="29"/>
      <c r="BQ53" s="23"/>
      <c r="BR53" s="23"/>
      <c r="BS53" s="23"/>
      <c r="BT53" s="23"/>
      <c r="BU53" s="23"/>
      <c r="BV53" s="23"/>
      <c r="BW53" s="117"/>
      <c r="BX53" s="75" t="s">
        <v>104</v>
      </c>
      <c r="BY53" s="118">
        <f t="shared" ref="BY53:BY57" si="35">BY23+BY29+BY35+BY41+BY47</f>
        <v>0</v>
      </c>
      <c r="BZ53" s="206"/>
      <c r="CA53" s="84">
        <f t="shared" ref="CA53:CA57" si="36">SUM(BY53:BZ53)</f>
        <v>0</v>
      </c>
      <c r="CB53" s="25"/>
      <c r="CC53" s="435"/>
      <c r="CD53" s="115"/>
      <c r="CE53" s="91"/>
      <c r="CF53" s="91"/>
      <c r="CG53" s="25"/>
      <c r="CH53" s="79" t="s">
        <v>105</v>
      </c>
      <c r="CI53" s="84">
        <f t="shared" ref="CI53:CI57" si="37">CI23+CI29+CI35+CI41+CI47</f>
        <v>0</v>
      </c>
      <c r="CJ53" s="25"/>
      <c r="CK53" s="84">
        <f t="shared" ref="CK53:CK57" si="38">CK23+CK29+CK35+CK41+CK47</f>
        <v>0</v>
      </c>
      <c r="CL53" s="91"/>
      <c r="CM53" s="119" t="s">
        <v>105</v>
      </c>
      <c r="CN53" s="84">
        <f t="shared" ref="CN53:CN57" si="39">CN23+CN29+CN35+CN41+CN47</f>
        <v>0</v>
      </c>
      <c r="CO53" s="29"/>
      <c r="CP53" s="29"/>
      <c r="CQ53" s="14"/>
      <c r="CR53" s="14"/>
      <c r="CS53" s="14"/>
      <c r="CT53" s="20"/>
      <c r="CU53" s="15">
        <v>32</v>
      </c>
      <c r="CV53" s="39" t="s">
        <v>188</v>
      </c>
      <c r="CW53" s="39" t="s">
        <v>29</v>
      </c>
      <c r="CX53" s="15">
        <v>300</v>
      </c>
      <c r="CY53" s="15">
        <v>150</v>
      </c>
      <c r="CZ53" s="15"/>
      <c r="DA53" s="15"/>
      <c r="DB53" s="15"/>
      <c r="DC53" s="15"/>
      <c r="DD53" s="15"/>
      <c r="DE53" s="20"/>
      <c r="DF53" s="20"/>
      <c r="DG53" s="20"/>
      <c r="DH53" s="20"/>
      <c r="DI53" s="20"/>
      <c r="DJ53" s="20"/>
      <c r="DK53" s="20"/>
      <c r="DL53" s="20"/>
      <c r="DM53" s="20"/>
      <c r="DN53" s="20"/>
    </row>
    <row r="54" spans="3:118" ht="15.75" customHeight="1" thickBot="1" x14ac:dyDescent="0.2">
      <c r="D54" s="178"/>
      <c r="E54" s="210" t="s">
        <v>252</v>
      </c>
      <c r="F54" s="452" t="s">
        <v>161</v>
      </c>
      <c r="G54" s="452"/>
      <c r="H54" s="452"/>
      <c r="I54" s="452" t="s">
        <v>162</v>
      </c>
      <c r="J54" s="452"/>
      <c r="K54" s="211" t="s">
        <v>163</v>
      </c>
      <c r="L54" s="211"/>
      <c r="M54" s="450" t="s">
        <v>164</v>
      </c>
      <c r="N54" s="451"/>
      <c r="O54" s="210" t="s">
        <v>252</v>
      </c>
      <c r="P54" s="452" t="s">
        <v>161</v>
      </c>
      <c r="Q54" s="452"/>
      <c r="R54" s="452"/>
      <c r="S54" s="452" t="s">
        <v>162</v>
      </c>
      <c r="T54" s="452"/>
      <c r="U54" s="211" t="s">
        <v>163</v>
      </c>
      <c r="V54" s="211"/>
      <c r="W54" s="450" t="s">
        <v>164</v>
      </c>
      <c r="X54" s="451"/>
      <c r="Y54" s="20"/>
      <c r="AG54" s="20"/>
      <c r="AK54" s="20"/>
      <c r="AN54" s="123"/>
      <c r="AO54" s="20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P54" s="120"/>
      <c r="BQ54" s="121"/>
      <c r="BR54" s="121"/>
      <c r="BS54" s="121"/>
      <c r="BT54" s="121"/>
      <c r="BU54" s="121"/>
      <c r="BV54" s="78"/>
      <c r="BW54" s="117"/>
      <c r="BX54" s="75" t="s">
        <v>106</v>
      </c>
      <c r="BY54" s="118">
        <f t="shared" si="35"/>
        <v>0</v>
      </c>
      <c r="BZ54" s="206"/>
      <c r="CA54" s="84">
        <f>SUM(BY54:BZ54)</f>
        <v>0</v>
      </c>
      <c r="CB54" s="25"/>
      <c r="CC54" s="435"/>
      <c r="CD54" s="115"/>
      <c r="CE54" s="91"/>
      <c r="CF54" s="91"/>
      <c r="CG54" s="25"/>
      <c r="CH54" s="79" t="s">
        <v>106</v>
      </c>
      <c r="CI54" s="84">
        <f t="shared" si="37"/>
        <v>0</v>
      </c>
      <c r="CJ54" s="25"/>
      <c r="CK54" s="84">
        <f t="shared" si="38"/>
        <v>0</v>
      </c>
      <c r="CL54" s="91"/>
      <c r="CM54" s="119" t="s">
        <v>106</v>
      </c>
      <c r="CN54" s="84">
        <f t="shared" si="39"/>
        <v>0</v>
      </c>
      <c r="CO54" s="29"/>
      <c r="CP54" s="29"/>
      <c r="CQ54" s="14"/>
      <c r="CR54" s="14"/>
      <c r="CS54" s="14"/>
      <c r="CT54" s="20"/>
      <c r="CU54" s="15">
        <v>33</v>
      </c>
      <c r="CV54" s="39" t="s">
        <v>189</v>
      </c>
      <c r="CW54" s="39" t="s">
        <v>29</v>
      </c>
      <c r="CX54" s="15">
        <v>700</v>
      </c>
      <c r="CY54" s="15">
        <v>350</v>
      </c>
      <c r="CZ54" s="15"/>
      <c r="DA54" s="15"/>
      <c r="DB54" s="15"/>
      <c r="DC54" s="15"/>
      <c r="DD54" s="15"/>
      <c r="DE54" s="20"/>
      <c r="DF54" s="20"/>
      <c r="DG54" s="20"/>
      <c r="DH54" s="20"/>
      <c r="DI54" s="20"/>
      <c r="DJ54" s="20"/>
      <c r="DK54" s="20"/>
      <c r="DL54" s="20"/>
      <c r="DM54" s="20"/>
      <c r="DN54" s="20"/>
    </row>
    <row r="55" spans="3:118" ht="15.75" customHeight="1" x14ac:dyDescent="0.15">
      <c r="D55" s="178"/>
      <c r="E55" s="320">
        <v>87</v>
      </c>
      <c r="F55" s="412" t="s">
        <v>224</v>
      </c>
      <c r="G55" s="412"/>
      <c r="H55" s="412"/>
      <c r="I55" s="412" t="s">
        <v>29</v>
      </c>
      <c r="J55" s="412"/>
      <c r="K55" s="414">
        <v>1100</v>
      </c>
      <c r="L55" s="414"/>
      <c r="M55" s="414">
        <v>550</v>
      </c>
      <c r="N55" s="627"/>
      <c r="O55" s="320">
        <v>1</v>
      </c>
      <c r="P55" s="412" t="s">
        <v>165</v>
      </c>
      <c r="Q55" s="412"/>
      <c r="R55" s="412"/>
      <c r="S55" s="412" t="s">
        <v>29</v>
      </c>
      <c r="T55" s="412"/>
      <c r="U55" s="414">
        <v>900</v>
      </c>
      <c r="V55" s="414"/>
      <c r="W55" s="414">
        <v>450</v>
      </c>
      <c r="X55" s="627"/>
      <c r="Y55" s="20"/>
      <c r="Z55" s="163" t="s">
        <v>158</v>
      </c>
      <c r="AA55" s="430"/>
      <c r="AB55" s="430"/>
      <c r="AC55" s="430"/>
      <c r="AD55" s="430"/>
      <c r="AE55" s="430"/>
      <c r="AF55" s="430"/>
      <c r="AG55" s="430"/>
      <c r="AH55" s="430"/>
      <c r="AI55" s="430"/>
      <c r="AJ55" s="430"/>
      <c r="AK55" s="430"/>
      <c r="AL55" s="430"/>
      <c r="AM55" s="430"/>
      <c r="AN55" s="430"/>
      <c r="AO55" s="430"/>
      <c r="AP55" s="431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P55" s="120"/>
      <c r="BQ55" s="122"/>
      <c r="BR55" s="122"/>
      <c r="BS55" s="122"/>
      <c r="BT55" s="122"/>
      <c r="BU55" s="122"/>
      <c r="BV55" s="78"/>
      <c r="BW55" s="117"/>
      <c r="BX55" s="75" t="s">
        <v>107</v>
      </c>
      <c r="BY55" s="118">
        <f t="shared" si="35"/>
        <v>0</v>
      </c>
      <c r="BZ55" s="206"/>
      <c r="CA55" s="84">
        <f t="shared" si="36"/>
        <v>0</v>
      </c>
      <c r="CB55" s="25"/>
      <c r="CC55" s="25"/>
      <c r="CD55" s="115"/>
      <c r="CE55" s="91"/>
      <c r="CF55" s="91"/>
      <c r="CG55" s="25"/>
      <c r="CH55" s="79" t="s">
        <v>107</v>
      </c>
      <c r="CI55" s="84">
        <f t="shared" si="37"/>
        <v>0</v>
      </c>
      <c r="CJ55" s="25"/>
      <c r="CK55" s="84">
        <f t="shared" si="38"/>
        <v>0</v>
      </c>
      <c r="CL55" s="91"/>
      <c r="CM55" s="119" t="s">
        <v>107</v>
      </c>
      <c r="CN55" s="84">
        <f t="shared" si="39"/>
        <v>0</v>
      </c>
      <c r="CO55" s="29"/>
      <c r="CP55" s="29"/>
      <c r="CQ55" s="14"/>
      <c r="CR55" s="14"/>
      <c r="CS55" s="14"/>
      <c r="CT55" s="20"/>
      <c r="CU55" s="15">
        <v>34</v>
      </c>
      <c r="CV55" s="39" t="s">
        <v>190</v>
      </c>
      <c r="CW55" s="39" t="s">
        <v>29</v>
      </c>
      <c r="CX55" s="15">
        <v>1100</v>
      </c>
      <c r="CY55" s="15">
        <v>550</v>
      </c>
      <c r="CZ55" s="15"/>
      <c r="DA55" s="15"/>
      <c r="DB55" s="15"/>
      <c r="DC55" s="15"/>
      <c r="DD55" s="15"/>
      <c r="DE55" s="20"/>
      <c r="DF55" s="20"/>
      <c r="DG55" s="20"/>
      <c r="DH55" s="20"/>
      <c r="DI55" s="20"/>
      <c r="DJ55" s="20"/>
      <c r="DK55" s="20"/>
      <c r="DL55" s="20"/>
      <c r="DM55" s="20"/>
      <c r="DN55" s="20"/>
    </row>
    <row r="56" spans="3:118" ht="15.75" customHeight="1" x14ac:dyDescent="0.15">
      <c r="C56" s="175"/>
      <c r="D56" s="178"/>
      <c r="E56" s="321">
        <v>88</v>
      </c>
      <c r="F56" s="413" t="s">
        <v>224</v>
      </c>
      <c r="G56" s="413"/>
      <c r="H56" s="413"/>
      <c r="I56" s="413" t="s">
        <v>254</v>
      </c>
      <c r="J56" s="413"/>
      <c r="K56" s="449">
        <v>2300</v>
      </c>
      <c r="L56" s="449"/>
      <c r="M56" s="449">
        <v>1150</v>
      </c>
      <c r="N56" s="628"/>
      <c r="O56" s="321">
        <v>2</v>
      </c>
      <c r="P56" s="413" t="s">
        <v>166</v>
      </c>
      <c r="Q56" s="413"/>
      <c r="R56" s="413"/>
      <c r="S56" s="413" t="s">
        <v>29</v>
      </c>
      <c r="T56" s="413"/>
      <c r="U56" s="449">
        <v>1300</v>
      </c>
      <c r="V56" s="449"/>
      <c r="W56" s="449">
        <v>650</v>
      </c>
      <c r="X56" s="628"/>
      <c r="Y56" s="20"/>
      <c r="Z56" s="415"/>
      <c r="AA56" s="416"/>
      <c r="AB56" s="416"/>
      <c r="AC56" s="416"/>
      <c r="AD56" s="416"/>
      <c r="AE56" s="416"/>
      <c r="AF56" s="416"/>
      <c r="AG56" s="416"/>
      <c r="AH56" s="416"/>
      <c r="AI56" s="416"/>
      <c r="AJ56" s="416"/>
      <c r="AK56" s="416"/>
      <c r="AL56" s="416"/>
      <c r="AM56" s="416"/>
      <c r="AN56" s="416"/>
      <c r="AO56" s="416"/>
      <c r="AP56" s="417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P56" s="120"/>
      <c r="BQ56" s="122"/>
      <c r="BR56" s="122"/>
      <c r="BS56" s="122"/>
      <c r="BT56" s="122"/>
      <c r="BU56" s="122"/>
      <c r="BV56" s="78"/>
      <c r="BW56" s="117"/>
      <c r="BX56" s="75" t="s">
        <v>108</v>
      </c>
      <c r="BY56" s="118">
        <f t="shared" si="35"/>
        <v>0</v>
      </c>
      <c r="BZ56" s="206"/>
      <c r="CA56" s="84">
        <f t="shared" si="36"/>
        <v>0</v>
      </c>
      <c r="CB56" s="25"/>
      <c r="CC56" s="25"/>
      <c r="CD56" s="115"/>
      <c r="CE56" s="91"/>
      <c r="CF56" s="91"/>
      <c r="CG56" s="25"/>
      <c r="CH56" s="79" t="s">
        <v>108</v>
      </c>
      <c r="CI56" s="84">
        <f t="shared" si="37"/>
        <v>0</v>
      </c>
      <c r="CJ56" s="25"/>
      <c r="CK56" s="84">
        <f t="shared" si="38"/>
        <v>0</v>
      </c>
      <c r="CL56" s="91"/>
      <c r="CM56" s="119" t="s">
        <v>108</v>
      </c>
      <c r="CN56" s="84">
        <f t="shared" si="39"/>
        <v>0</v>
      </c>
      <c r="CO56" s="29"/>
      <c r="CP56" s="29"/>
      <c r="CQ56" s="14"/>
      <c r="CR56" s="14"/>
      <c r="CS56" s="14"/>
      <c r="CT56" s="20"/>
      <c r="CU56" s="15">
        <v>35</v>
      </c>
      <c r="CV56" s="39" t="s">
        <v>191</v>
      </c>
      <c r="CW56" s="39" t="s">
        <v>29</v>
      </c>
      <c r="CX56" s="15">
        <v>400</v>
      </c>
      <c r="CY56" s="15">
        <v>200</v>
      </c>
      <c r="CZ56" s="15"/>
      <c r="DA56" s="15"/>
      <c r="DB56" s="15"/>
      <c r="DC56" s="15"/>
      <c r="DD56" s="15"/>
      <c r="DE56" s="20"/>
      <c r="DF56" s="20"/>
      <c r="DG56" s="20"/>
      <c r="DH56" s="20"/>
      <c r="DI56" s="20"/>
      <c r="DJ56" s="20"/>
      <c r="DK56" s="20"/>
      <c r="DL56" s="20"/>
      <c r="DM56" s="20"/>
      <c r="DN56" s="20"/>
    </row>
    <row r="57" spans="3:118" ht="15.75" customHeight="1" thickBot="1" x14ac:dyDescent="0.2">
      <c r="C57" s="175"/>
      <c r="D57" s="190"/>
      <c r="E57" s="321">
        <v>89</v>
      </c>
      <c r="F57" s="413" t="s">
        <v>225</v>
      </c>
      <c r="G57" s="413"/>
      <c r="H57" s="413"/>
      <c r="I57" s="413" t="s">
        <v>29</v>
      </c>
      <c r="J57" s="413"/>
      <c r="K57" s="449">
        <v>1000</v>
      </c>
      <c r="L57" s="449"/>
      <c r="M57" s="449">
        <v>500</v>
      </c>
      <c r="N57" s="628"/>
      <c r="O57" s="321">
        <v>7</v>
      </c>
      <c r="P57" s="413" t="s">
        <v>165</v>
      </c>
      <c r="Q57" s="413"/>
      <c r="R57" s="413"/>
      <c r="S57" s="413" t="s">
        <v>254</v>
      </c>
      <c r="T57" s="413"/>
      <c r="U57" s="449">
        <v>3300</v>
      </c>
      <c r="V57" s="449"/>
      <c r="W57" s="449">
        <v>1650</v>
      </c>
      <c r="X57" s="628"/>
      <c r="Y57" s="20"/>
      <c r="Z57" s="415"/>
      <c r="AA57" s="416"/>
      <c r="AB57" s="416"/>
      <c r="AC57" s="416"/>
      <c r="AD57" s="416"/>
      <c r="AE57" s="416"/>
      <c r="AF57" s="416"/>
      <c r="AG57" s="416"/>
      <c r="AH57" s="416"/>
      <c r="AI57" s="416"/>
      <c r="AJ57" s="416"/>
      <c r="AK57" s="416"/>
      <c r="AL57" s="416"/>
      <c r="AM57" s="416"/>
      <c r="AN57" s="416"/>
      <c r="AO57" s="416"/>
      <c r="AP57" s="417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P57" s="116"/>
      <c r="BQ57" s="78"/>
      <c r="BR57" s="78"/>
      <c r="BS57" s="78"/>
      <c r="BT57" s="78"/>
      <c r="BU57" s="78"/>
      <c r="BV57" s="78"/>
      <c r="BW57" s="125"/>
      <c r="BX57" s="93" t="s">
        <v>109</v>
      </c>
      <c r="BY57" s="103">
        <f t="shared" si="35"/>
        <v>0</v>
      </c>
      <c r="BZ57" s="207"/>
      <c r="CA57" s="101">
        <f t="shared" si="36"/>
        <v>0</v>
      </c>
      <c r="CB57" s="25"/>
      <c r="CC57" s="25"/>
      <c r="CD57" s="115"/>
      <c r="CE57" s="91"/>
      <c r="CF57" s="91"/>
      <c r="CG57" s="25"/>
      <c r="CH57" s="96" t="s">
        <v>109</v>
      </c>
      <c r="CI57" s="101">
        <f t="shared" si="37"/>
        <v>0</v>
      </c>
      <c r="CJ57" s="25"/>
      <c r="CK57" s="101">
        <f t="shared" si="38"/>
        <v>0</v>
      </c>
      <c r="CL57" s="91"/>
      <c r="CM57" s="126" t="s">
        <v>109</v>
      </c>
      <c r="CN57" s="101">
        <f t="shared" si="39"/>
        <v>0</v>
      </c>
      <c r="CO57" s="29"/>
      <c r="CP57" s="29"/>
      <c r="CQ57" s="14"/>
      <c r="CR57" s="14"/>
      <c r="CS57" s="14"/>
      <c r="CT57" s="20"/>
      <c r="CU57" s="15">
        <v>36</v>
      </c>
      <c r="CV57" s="39" t="s">
        <v>192</v>
      </c>
      <c r="CW57" s="39" t="s">
        <v>29</v>
      </c>
      <c r="CX57" s="15">
        <v>700</v>
      </c>
      <c r="CY57" s="15">
        <v>350</v>
      </c>
      <c r="CZ57" s="15"/>
      <c r="DA57" s="15"/>
      <c r="DB57" s="15"/>
      <c r="DC57" s="15"/>
      <c r="DD57" s="15"/>
      <c r="DE57" s="20"/>
      <c r="DF57" s="20"/>
      <c r="DG57" s="20"/>
      <c r="DH57" s="20"/>
      <c r="DI57" s="20"/>
      <c r="DJ57" s="20"/>
      <c r="DK57" s="20"/>
      <c r="DL57" s="20"/>
      <c r="DM57" s="20"/>
      <c r="DN57" s="20"/>
    </row>
    <row r="58" spans="3:118" ht="15.75" customHeight="1" x14ac:dyDescent="0.15">
      <c r="C58" s="175"/>
      <c r="D58" s="190"/>
      <c r="E58" s="321">
        <v>90</v>
      </c>
      <c r="F58" s="413" t="s">
        <v>226</v>
      </c>
      <c r="G58" s="413"/>
      <c r="H58" s="413"/>
      <c r="I58" s="413" t="s">
        <v>29</v>
      </c>
      <c r="J58" s="413"/>
      <c r="K58" s="449">
        <v>1100</v>
      </c>
      <c r="L58" s="449"/>
      <c r="M58" s="449">
        <v>550</v>
      </c>
      <c r="N58" s="628"/>
      <c r="O58" s="321">
        <v>8</v>
      </c>
      <c r="P58" s="413" t="s">
        <v>166</v>
      </c>
      <c r="Q58" s="413"/>
      <c r="R58" s="413"/>
      <c r="S58" s="413" t="s">
        <v>254</v>
      </c>
      <c r="T58" s="413"/>
      <c r="U58" s="449">
        <v>3700</v>
      </c>
      <c r="V58" s="449"/>
      <c r="W58" s="449">
        <v>1850</v>
      </c>
      <c r="X58" s="628"/>
      <c r="Y58" s="20"/>
      <c r="Z58" s="415"/>
      <c r="AA58" s="416"/>
      <c r="AB58" s="416"/>
      <c r="AC58" s="416"/>
      <c r="AD58" s="416"/>
      <c r="AE58" s="416"/>
      <c r="AF58" s="416"/>
      <c r="AG58" s="416"/>
      <c r="AH58" s="416"/>
      <c r="AI58" s="416"/>
      <c r="AJ58" s="416"/>
      <c r="AK58" s="416"/>
      <c r="AL58" s="416"/>
      <c r="AM58" s="416"/>
      <c r="AN58" s="416"/>
      <c r="AO58" s="416"/>
      <c r="AP58" s="417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P58" s="116"/>
      <c r="BQ58" s="78"/>
      <c r="BR58" s="78"/>
      <c r="BS58" s="78"/>
      <c r="BT58" s="78"/>
      <c r="BU58" s="78"/>
      <c r="BV58" s="78"/>
      <c r="BW58" s="25"/>
      <c r="BX58" s="115"/>
      <c r="BY58" s="25"/>
      <c r="BZ58" s="25"/>
      <c r="CA58" s="25"/>
      <c r="CB58" s="25"/>
      <c r="CC58" s="25"/>
      <c r="CD58" s="115"/>
      <c r="CE58" s="91"/>
      <c r="CF58" s="91"/>
      <c r="CG58" s="25"/>
      <c r="CH58" s="25"/>
      <c r="CI58" s="25"/>
      <c r="CJ58" s="25"/>
      <c r="CK58" s="25"/>
      <c r="CL58" s="91"/>
      <c r="CM58" s="115"/>
      <c r="CN58" s="91"/>
      <c r="CO58" s="29"/>
      <c r="CP58" s="29"/>
      <c r="CQ58" s="14"/>
      <c r="CR58" s="14"/>
      <c r="CS58" s="14"/>
      <c r="CT58" s="20"/>
      <c r="CU58" s="15">
        <v>37</v>
      </c>
      <c r="CV58" s="39" t="s">
        <v>193</v>
      </c>
      <c r="CW58" s="39" t="s">
        <v>29</v>
      </c>
      <c r="CX58" s="15">
        <v>200</v>
      </c>
      <c r="CY58" s="15">
        <v>100</v>
      </c>
      <c r="CZ58" s="15"/>
      <c r="DA58" s="15"/>
      <c r="DB58" s="15"/>
      <c r="DC58" s="15"/>
      <c r="DD58" s="15"/>
      <c r="DE58" s="20"/>
      <c r="DF58" s="20"/>
      <c r="DG58" s="20"/>
      <c r="DH58" s="20"/>
      <c r="DI58" s="20"/>
      <c r="DJ58" s="20"/>
      <c r="DK58" s="20"/>
      <c r="DL58" s="20"/>
      <c r="DM58" s="20"/>
      <c r="DN58" s="20"/>
    </row>
    <row r="59" spans="3:118" ht="15.75" customHeight="1" x14ac:dyDescent="0.15">
      <c r="C59" s="175"/>
      <c r="D59" s="178"/>
      <c r="E59" s="321">
        <v>91</v>
      </c>
      <c r="F59" s="413" t="s">
        <v>226</v>
      </c>
      <c r="G59" s="413"/>
      <c r="H59" s="413"/>
      <c r="I59" s="413" t="s">
        <v>254</v>
      </c>
      <c r="J59" s="413"/>
      <c r="K59" s="449">
        <v>2300</v>
      </c>
      <c r="L59" s="449"/>
      <c r="M59" s="449">
        <v>1150</v>
      </c>
      <c r="N59" s="628"/>
      <c r="O59" s="321">
        <v>9</v>
      </c>
      <c r="P59" s="413" t="s">
        <v>168</v>
      </c>
      <c r="Q59" s="413"/>
      <c r="R59" s="413"/>
      <c r="S59" s="413" t="s">
        <v>254</v>
      </c>
      <c r="T59" s="413"/>
      <c r="U59" s="449">
        <v>400</v>
      </c>
      <c r="V59" s="449"/>
      <c r="W59" s="449">
        <v>200</v>
      </c>
      <c r="X59" s="628"/>
      <c r="Y59" s="20"/>
      <c r="Z59" s="415"/>
      <c r="AA59" s="416"/>
      <c r="AB59" s="416"/>
      <c r="AC59" s="416"/>
      <c r="AD59" s="416"/>
      <c r="AE59" s="416"/>
      <c r="AF59" s="416"/>
      <c r="AG59" s="416"/>
      <c r="AH59" s="416"/>
      <c r="AI59" s="416"/>
      <c r="AJ59" s="416"/>
      <c r="AK59" s="416"/>
      <c r="AL59" s="416"/>
      <c r="AM59" s="416"/>
      <c r="AN59" s="416"/>
      <c r="AO59" s="416"/>
      <c r="AP59" s="417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P59" s="116"/>
      <c r="BQ59" s="78"/>
      <c r="BR59" s="78"/>
      <c r="BS59" s="78"/>
      <c r="BT59" s="78"/>
      <c r="BU59" s="78"/>
      <c r="BV59" s="78"/>
      <c r="BW59" s="161" t="s">
        <v>154</v>
      </c>
      <c r="BX59" s="115"/>
      <c r="BY59" s="25"/>
      <c r="BZ59" s="25"/>
      <c r="CA59" s="25"/>
      <c r="CB59" s="25"/>
      <c r="CC59" s="435"/>
      <c r="CD59" s="115"/>
      <c r="CE59" s="91"/>
      <c r="CF59" s="91"/>
      <c r="CG59" s="25"/>
      <c r="CH59" s="25"/>
      <c r="CI59" s="25"/>
      <c r="CJ59" s="25"/>
      <c r="CK59" s="25"/>
      <c r="CL59" s="91"/>
      <c r="CM59" s="115"/>
      <c r="CN59" s="91"/>
      <c r="CO59" s="29"/>
      <c r="CP59" s="29"/>
      <c r="CQ59" s="14"/>
      <c r="CR59" s="14"/>
      <c r="CS59" s="14"/>
      <c r="CT59" s="20"/>
      <c r="CU59" s="15">
        <v>38</v>
      </c>
      <c r="CV59" s="39" t="s">
        <v>194</v>
      </c>
      <c r="CW59" s="39" t="s">
        <v>41</v>
      </c>
      <c r="CX59" s="15">
        <v>2400</v>
      </c>
      <c r="CY59" s="15">
        <v>1200</v>
      </c>
      <c r="CZ59" s="15"/>
      <c r="DA59" s="15"/>
      <c r="DB59" s="15"/>
      <c r="DC59" s="15"/>
      <c r="DD59" s="15"/>
      <c r="DE59" s="20"/>
      <c r="DF59" s="20"/>
      <c r="DG59" s="20"/>
      <c r="DH59" s="20"/>
      <c r="DI59" s="20"/>
      <c r="DJ59" s="20"/>
      <c r="DK59" s="20"/>
      <c r="DL59" s="20"/>
      <c r="DM59" s="20"/>
      <c r="DN59" s="20"/>
    </row>
    <row r="60" spans="3:118" ht="15.75" customHeight="1" x14ac:dyDescent="0.15">
      <c r="C60" s="175"/>
      <c r="D60" s="178"/>
      <c r="E60" s="321">
        <v>92</v>
      </c>
      <c r="F60" s="413" t="s">
        <v>227</v>
      </c>
      <c r="G60" s="413"/>
      <c r="H60" s="413"/>
      <c r="I60" s="413" t="s">
        <v>29</v>
      </c>
      <c r="J60" s="413"/>
      <c r="K60" s="449">
        <v>1900</v>
      </c>
      <c r="L60" s="449"/>
      <c r="M60" s="449">
        <v>950</v>
      </c>
      <c r="N60" s="628"/>
      <c r="O60" s="321">
        <v>10</v>
      </c>
      <c r="P60" s="413" t="s">
        <v>171</v>
      </c>
      <c r="Q60" s="413"/>
      <c r="R60" s="413"/>
      <c r="S60" s="413" t="s">
        <v>29</v>
      </c>
      <c r="T60" s="413"/>
      <c r="U60" s="449">
        <v>1600</v>
      </c>
      <c r="V60" s="449"/>
      <c r="W60" s="449">
        <v>800</v>
      </c>
      <c r="X60" s="628"/>
      <c r="Y60" s="20"/>
      <c r="Z60" s="415"/>
      <c r="AA60" s="416"/>
      <c r="AB60" s="416"/>
      <c r="AC60" s="416"/>
      <c r="AD60" s="416"/>
      <c r="AE60" s="416"/>
      <c r="AF60" s="416"/>
      <c r="AG60" s="416"/>
      <c r="AH60" s="416"/>
      <c r="AI60" s="416"/>
      <c r="AJ60" s="416"/>
      <c r="AK60" s="416"/>
      <c r="AL60" s="416"/>
      <c r="AM60" s="416"/>
      <c r="AN60" s="416"/>
      <c r="AO60" s="416"/>
      <c r="AP60" s="417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P60" s="120"/>
      <c r="BQ60" s="121"/>
      <c r="BR60" s="121"/>
      <c r="BS60" s="121"/>
      <c r="BT60" s="121"/>
      <c r="BU60" s="121"/>
      <c r="BV60" s="78"/>
      <c r="BW60" s="25"/>
      <c r="BX60" s="115"/>
      <c r="BY60" s="25"/>
      <c r="BZ60" s="25"/>
      <c r="CA60" s="91"/>
      <c r="CB60" s="25"/>
      <c r="CC60" s="435"/>
      <c r="CD60" s="115"/>
      <c r="CE60" s="91"/>
      <c r="CF60" s="91"/>
      <c r="CG60" s="25"/>
      <c r="CH60" s="25"/>
      <c r="CI60" s="25"/>
      <c r="CJ60" s="25"/>
      <c r="CK60" s="25"/>
      <c r="CL60" s="91"/>
      <c r="CM60" s="115"/>
      <c r="CN60" s="91"/>
      <c r="CO60" s="29"/>
      <c r="CP60" s="29"/>
      <c r="CQ60" s="14"/>
      <c r="CR60" s="14"/>
      <c r="CS60" s="14"/>
      <c r="CT60" s="20"/>
      <c r="CU60" s="15">
        <v>40</v>
      </c>
      <c r="CV60" s="39" t="s">
        <v>195</v>
      </c>
      <c r="CW60" s="39" t="s">
        <v>41</v>
      </c>
      <c r="CX60" s="15">
        <v>400</v>
      </c>
      <c r="CY60" s="15">
        <v>200</v>
      </c>
      <c r="CZ60" s="15"/>
      <c r="DA60" s="15"/>
      <c r="DB60" s="15"/>
      <c r="DC60" s="15"/>
      <c r="DD60" s="15"/>
      <c r="DE60" s="20"/>
      <c r="DF60" s="20"/>
      <c r="DG60" s="20"/>
      <c r="DH60" s="20"/>
      <c r="DI60" s="20"/>
      <c r="DJ60" s="20"/>
      <c r="DK60" s="20"/>
      <c r="DL60" s="20"/>
      <c r="DM60" s="20"/>
      <c r="DN60" s="20"/>
    </row>
    <row r="61" spans="3:118" ht="15.75" customHeight="1" thickBot="1" x14ac:dyDescent="0.2">
      <c r="C61" s="175"/>
      <c r="D61" s="178"/>
      <c r="E61" s="321">
        <v>93</v>
      </c>
      <c r="F61" s="413" t="s">
        <v>227</v>
      </c>
      <c r="G61" s="413"/>
      <c r="H61" s="413"/>
      <c r="I61" s="413" t="s">
        <v>254</v>
      </c>
      <c r="J61" s="413"/>
      <c r="K61" s="449">
        <v>3500</v>
      </c>
      <c r="L61" s="449"/>
      <c r="M61" s="449">
        <v>1750</v>
      </c>
      <c r="N61" s="628"/>
      <c r="O61" s="322">
        <v>27</v>
      </c>
      <c r="P61" s="624" t="s">
        <v>183</v>
      </c>
      <c r="Q61" s="624"/>
      <c r="R61" s="624"/>
      <c r="S61" s="624" t="s">
        <v>29</v>
      </c>
      <c r="T61" s="624"/>
      <c r="U61" s="625">
        <v>200</v>
      </c>
      <c r="V61" s="625"/>
      <c r="W61" s="625">
        <v>150</v>
      </c>
      <c r="X61" s="626"/>
      <c r="Y61" s="20"/>
      <c r="Z61" s="415"/>
      <c r="AA61" s="416"/>
      <c r="AB61" s="416"/>
      <c r="AC61" s="416"/>
      <c r="AD61" s="416"/>
      <c r="AE61" s="416"/>
      <c r="AF61" s="416"/>
      <c r="AG61" s="416"/>
      <c r="AH61" s="416"/>
      <c r="AI61" s="416"/>
      <c r="AJ61" s="416"/>
      <c r="AK61" s="416"/>
      <c r="AL61" s="416"/>
      <c r="AM61" s="416"/>
      <c r="AN61" s="416"/>
      <c r="AO61" s="416"/>
      <c r="AP61" s="417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P61" s="120"/>
      <c r="BQ61" s="122"/>
      <c r="BR61" s="122"/>
      <c r="BS61" s="122"/>
      <c r="BT61" s="122"/>
      <c r="BU61" s="122"/>
      <c r="BV61" s="78"/>
      <c r="BW61" s="25"/>
      <c r="BX61" s="115"/>
      <c r="BY61" s="25"/>
      <c r="BZ61" s="25"/>
      <c r="CA61" s="91"/>
      <c r="CB61" s="25"/>
      <c r="CC61" s="25"/>
      <c r="CD61" s="115"/>
      <c r="CE61" s="91"/>
      <c r="CF61" s="91"/>
      <c r="CG61" s="25"/>
      <c r="CH61" s="25"/>
      <c r="CI61" s="25"/>
      <c r="CJ61" s="25"/>
      <c r="CK61" s="25"/>
      <c r="CL61" s="91"/>
      <c r="CM61" s="115"/>
      <c r="CN61" s="91"/>
      <c r="CO61" s="29"/>
      <c r="CP61" s="29"/>
      <c r="CQ61" s="14"/>
      <c r="CR61" s="14"/>
      <c r="CS61" s="14"/>
      <c r="CT61" s="20"/>
      <c r="CU61" s="15">
        <v>41</v>
      </c>
      <c r="CV61" s="39" t="s">
        <v>196</v>
      </c>
      <c r="CW61" s="39" t="s">
        <v>41</v>
      </c>
      <c r="CX61" s="15">
        <v>700</v>
      </c>
      <c r="CY61" s="15">
        <v>350</v>
      </c>
      <c r="CZ61" s="15"/>
      <c r="DA61" s="15"/>
      <c r="DB61" s="15"/>
      <c r="DC61" s="15"/>
      <c r="DD61" s="15"/>
      <c r="DE61" s="20"/>
      <c r="DF61" s="20"/>
      <c r="DG61" s="20"/>
      <c r="DH61" s="20"/>
      <c r="DI61" s="20"/>
      <c r="DJ61" s="20"/>
      <c r="DK61" s="20"/>
      <c r="DL61" s="20"/>
      <c r="DM61" s="20"/>
      <c r="DN61" s="20"/>
    </row>
    <row r="62" spans="3:118" ht="15.75" customHeight="1" thickBot="1" x14ac:dyDescent="0.2">
      <c r="C62" s="175"/>
      <c r="D62" s="178"/>
      <c r="E62" s="321">
        <v>94</v>
      </c>
      <c r="F62" s="413" t="s">
        <v>228</v>
      </c>
      <c r="G62" s="413"/>
      <c r="H62" s="413"/>
      <c r="I62" s="413" t="s">
        <v>29</v>
      </c>
      <c r="J62" s="413"/>
      <c r="K62" s="449">
        <v>2500</v>
      </c>
      <c r="L62" s="449"/>
      <c r="M62" s="449">
        <v>1250</v>
      </c>
      <c r="N62" s="628"/>
      <c r="S62" s="20"/>
      <c r="T62" s="20"/>
      <c r="X62" s="20"/>
      <c r="Y62" s="20"/>
      <c r="Z62" s="432"/>
      <c r="AA62" s="433"/>
      <c r="AB62" s="433"/>
      <c r="AC62" s="433"/>
      <c r="AD62" s="433"/>
      <c r="AE62" s="433"/>
      <c r="AF62" s="433"/>
      <c r="AG62" s="433"/>
      <c r="AH62" s="433"/>
      <c r="AI62" s="433"/>
      <c r="AJ62" s="433"/>
      <c r="AK62" s="433"/>
      <c r="AL62" s="433"/>
      <c r="AM62" s="433"/>
      <c r="AN62" s="433"/>
      <c r="AO62" s="433"/>
      <c r="AP62" s="43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P62" s="120"/>
      <c r="BQ62" s="122"/>
      <c r="BR62" s="122"/>
      <c r="BS62" s="122"/>
      <c r="BT62" s="122"/>
      <c r="BU62" s="122"/>
      <c r="BV62" s="78"/>
      <c r="BW62" s="25"/>
      <c r="BX62" s="115"/>
      <c r="BY62" s="25"/>
      <c r="BZ62" s="25"/>
      <c r="CA62" s="91"/>
      <c r="CB62" s="25"/>
      <c r="CC62" s="25"/>
      <c r="CD62" s="115"/>
      <c r="CE62" s="91"/>
      <c r="CF62" s="91"/>
      <c r="CG62" s="25"/>
      <c r="CH62" s="25"/>
      <c r="CI62" s="25"/>
      <c r="CJ62" s="25"/>
      <c r="CK62" s="25"/>
      <c r="CL62" s="91"/>
      <c r="CM62" s="115"/>
      <c r="CN62" s="91"/>
      <c r="CO62" s="29"/>
      <c r="CP62" s="29"/>
      <c r="CQ62" s="14"/>
      <c r="CR62" s="14"/>
      <c r="CS62" s="14"/>
      <c r="CT62" s="20"/>
      <c r="CU62" s="15">
        <v>42</v>
      </c>
      <c r="CV62" s="39" t="s">
        <v>197</v>
      </c>
      <c r="CW62" s="39" t="s">
        <v>41</v>
      </c>
      <c r="CX62" s="15">
        <v>1000</v>
      </c>
      <c r="CY62" s="15">
        <v>500</v>
      </c>
      <c r="CZ62" s="15"/>
      <c r="DA62" s="15"/>
      <c r="DB62" s="15"/>
      <c r="DC62" s="15"/>
      <c r="DD62" s="15"/>
      <c r="DE62" s="20"/>
      <c r="DF62" s="20"/>
      <c r="DG62" s="20"/>
      <c r="DH62" s="20"/>
      <c r="DI62" s="20"/>
      <c r="DJ62" s="20"/>
      <c r="DK62" s="20"/>
      <c r="DL62" s="20"/>
      <c r="DM62" s="20"/>
      <c r="DN62" s="20"/>
    </row>
    <row r="63" spans="3:118" ht="15.75" customHeight="1" thickBot="1" x14ac:dyDescent="0.2">
      <c r="C63" s="175"/>
      <c r="D63" s="190"/>
      <c r="E63" s="322">
        <v>95</v>
      </c>
      <c r="F63" s="624" t="s">
        <v>228</v>
      </c>
      <c r="G63" s="624"/>
      <c r="H63" s="624"/>
      <c r="I63" s="624" t="s">
        <v>254</v>
      </c>
      <c r="J63" s="624"/>
      <c r="K63" s="625">
        <v>4000</v>
      </c>
      <c r="L63" s="625"/>
      <c r="M63" s="625">
        <v>2000</v>
      </c>
      <c r="N63" s="626"/>
      <c r="S63" s="20"/>
      <c r="T63" s="20"/>
      <c r="X63" s="20"/>
      <c r="Y63" s="20"/>
      <c r="AC63" s="20"/>
      <c r="AG63" s="20"/>
      <c r="AK63" s="20"/>
      <c r="AO63" s="20"/>
      <c r="AP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P63" s="29"/>
      <c r="BQ63" s="23"/>
      <c r="BR63" s="23"/>
      <c r="BS63" s="23"/>
      <c r="BT63" s="23"/>
      <c r="BU63" s="23"/>
      <c r="BV63" s="23"/>
      <c r="BW63" s="25"/>
      <c r="BX63" s="115"/>
      <c r="BY63" s="25"/>
      <c r="BZ63" s="25"/>
      <c r="CA63" s="91"/>
      <c r="CB63" s="25"/>
      <c r="CC63" s="25"/>
      <c r="CD63" s="115"/>
      <c r="CE63" s="91"/>
      <c r="CF63" s="91"/>
      <c r="CG63" s="25"/>
      <c r="CH63" s="25"/>
      <c r="CI63" s="25"/>
      <c r="CJ63" s="25"/>
      <c r="CK63" s="25"/>
      <c r="CL63" s="91"/>
      <c r="CM63" s="115"/>
      <c r="CN63" s="91"/>
      <c r="CO63" s="29"/>
      <c r="CP63" s="29"/>
      <c r="CQ63" s="14"/>
      <c r="CR63" s="14"/>
      <c r="CS63" s="14"/>
      <c r="CT63" s="20"/>
      <c r="CU63" s="15">
        <v>43</v>
      </c>
      <c r="CV63" s="39" t="s">
        <v>459</v>
      </c>
      <c r="CW63" s="39" t="s">
        <v>41</v>
      </c>
      <c r="CX63" s="15">
        <v>400</v>
      </c>
      <c r="CY63" s="15">
        <v>200</v>
      </c>
      <c r="CZ63" s="15"/>
      <c r="DA63" s="15"/>
      <c r="DB63" s="15"/>
      <c r="DC63" s="15"/>
      <c r="DD63" s="15"/>
      <c r="DE63" s="20"/>
      <c r="DF63" s="20"/>
      <c r="DG63" s="20"/>
      <c r="DH63" s="20"/>
      <c r="DI63" s="20"/>
      <c r="DJ63" s="20"/>
      <c r="DK63" s="20"/>
      <c r="DL63" s="20"/>
      <c r="DM63" s="20"/>
      <c r="DN63" s="20"/>
    </row>
    <row r="64" spans="3:118" ht="15.75" customHeight="1" x14ac:dyDescent="0.15">
      <c r="C64" s="175"/>
      <c r="G64" s="18"/>
      <c r="H64" s="22"/>
      <c r="L64" s="22"/>
      <c r="M64" s="22"/>
      <c r="Q64" s="22"/>
      <c r="S64" s="20"/>
      <c r="T64" s="20"/>
      <c r="U64" s="22"/>
      <c r="X64" s="20"/>
      <c r="AC64" s="20"/>
      <c r="AG64" s="20"/>
      <c r="AK64" s="20"/>
      <c r="AO64" s="20"/>
      <c r="AP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P64" s="116"/>
      <c r="BQ64" s="78"/>
      <c r="BR64" s="78"/>
      <c r="BS64" s="78"/>
      <c r="BT64" s="78"/>
      <c r="BU64" s="78"/>
      <c r="BV64" s="23"/>
      <c r="BW64" s="23"/>
      <c r="BX64" s="23"/>
      <c r="BY64" s="23"/>
      <c r="BZ64" s="23"/>
      <c r="CA64" s="23"/>
      <c r="CB64" s="78"/>
      <c r="CC64" s="25"/>
      <c r="CD64" s="24"/>
      <c r="CE64" s="91"/>
      <c r="CF64" s="91"/>
      <c r="CG64" s="91"/>
      <c r="CH64" s="25"/>
      <c r="CI64" s="25"/>
      <c r="CL64" s="91"/>
      <c r="CO64" s="29"/>
      <c r="CP64" s="29"/>
      <c r="CQ64" s="14"/>
      <c r="CR64" s="14"/>
      <c r="CS64" s="14"/>
      <c r="CT64" s="20"/>
      <c r="CU64" s="15">
        <v>44</v>
      </c>
      <c r="CV64" s="39" t="s">
        <v>198</v>
      </c>
      <c r="CW64" s="39" t="s">
        <v>456</v>
      </c>
      <c r="CX64" s="15">
        <v>500</v>
      </c>
      <c r="CY64" s="15">
        <v>250</v>
      </c>
      <c r="CZ64" s="15"/>
      <c r="DA64" s="15"/>
      <c r="DB64" s="15"/>
      <c r="DC64" s="15"/>
      <c r="DD64" s="15"/>
      <c r="DE64" s="20"/>
      <c r="DF64" s="20"/>
      <c r="DG64" s="20"/>
      <c r="DH64" s="20"/>
      <c r="DI64" s="20"/>
      <c r="DJ64" s="20"/>
      <c r="DK64" s="20"/>
      <c r="DL64" s="20"/>
      <c r="DM64" s="20"/>
      <c r="DN64" s="20"/>
    </row>
    <row r="65" spans="3:123" ht="15.75" customHeight="1" x14ac:dyDescent="0.15">
      <c r="C65" s="175"/>
      <c r="G65" s="18"/>
      <c r="H65" s="22"/>
      <c r="L65" s="22"/>
      <c r="M65" s="22"/>
      <c r="Q65" s="22"/>
      <c r="S65" s="20"/>
      <c r="T65" s="20"/>
      <c r="U65" s="22"/>
      <c r="X65" s="20"/>
      <c r="AC65" s="20"/>
      <c r="AG65" s="20"/>
      <c r="AK65" s="20"/>
      <c r="AO65" s="20"/>
      <c r="AP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P65" s="116"/>
      <c r="BQ65" s="78"/>
      <c r="BR65" s="78"/>
      <c r="BS65" s="78"/>
      <c r="BT65" s="78"/>
      <c r="BU65" s="78"/>
      <c r="BV65" s="23"/>
      <c r="BW65" s="23"/>
      <c r="BX65" s="23"/>
      <c r="BY65" s="23"/>
      <c r="BZ65" s="23"/>
      <c r="CA65" s="23"/>
      <c r="CB65" s="78"/>
      <c r="CC65" s="25"/>
      <c r="CD65" s="24"/>
      <c r="CE65" s="91"/>
      <c r="CF65" s="91"/>
      <c r="CG65" s="91"/>
      <c r="CH65" s="25"/>
      <c r="CI65" s="25"/>
      <c r="CL65" s="91"/>
      <c r="CO65" s="29"/>
      <c r="CP65" s="29"/>
      <c r="CQ65" s="14"/>
      <c r="CR65" s="14"/>
      <c r="CS65" s="14"/>
      <c r="CT65" s="20"/>
      <c r="CU65" s="6">
        <v>45</v>
      </c>
      <c r="CV65" s="6" t="s">
        <v>199</v>
      </c>
      <c r="CW65" s="18" t="s">
        <v>456</v>
      </c>
      <c r="CX65" s="6">
        <v>700</v>
      </c>
      <c r="CY65" s="6">
        <v>350</v>
      </c>
      <c r="CZ65" s="15"/>
      <c r="DA65" s="15"/>
      <c r="DB65" s="15"/>
      <c r="DC65" s="15"/>
      <c r="DD65" s="15"/>
      <c r="DE65" s="20"/>
      <c r="DF65" s="20"/>
      <c r="DG65" s="20"/>
      <c r="DH65" s="20"/>
      <c r="DI65" s="20"/>
      <c r="DJ65" s="20"/>
      <c r="DK65" s="20"/>
      <c r="DL65" s="20"/>
      <c r="DM65" s="20"/>
      <c r="DN65" s="20"/>
    </row>
    <row r="66" spans="3:123" ht="15.75" customHeight="1" x14ac:dyDescent="0.15">
      <c r="C66" s="175"/>
      <c r="G66" s="18"/>
      <c r="H66" s="22"/>
      <c r="L66" s="22"/>
      <c r="M66" s="22"/>
      <c r="Q66" s="22"/>
      <c r="S66" s="20"/>
      <c r="T66" s="20"/>
      <c r="U66" s="22"/>
      <c r="X66" s="20"/>
      <c r="AO66" s="20"/>
      <c r="AP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P66" s="120"/>
      <c r="BQ66" s="121"/>
      <c r="BR66" s="121"/>
      <c r="BS66" s="121"/>
      <c r="BT66" s="121"/>
      <c r="BU66" s="121"/>
      <c r="BV66" s="23"/>
      <c r="BW66" s="23"/>
      <c r="BX66" s="23"/>
      <c r="BY66" s="23"/>
      <c r="BZ66" s="23"/>
      <c r="CA66" s="23"/>
      <c r="CB66" s="78"/>
      <c r="CC66" s="25"/>
      <c r="CD66" s="24"/>
      <c r="CE66" s="91"/>
      <c r="CF66" s="91"/>
      <c r="CG66" s="91"/>
      <c r="CH66" s="25"/>
      <c r="CI66" s="25"/>
      <c r="CL66" s="91"/>
      <c r="CO66" s="29"/>
      <c r="CP66" s="29"/>
      <c r="CQ66" s="14"/>
      <c r="CR66" s="14"/>
      <c r="CS66" s="14"/>
      <c r="CT66" s="20"/>
      <c r="CU66" s="6">
        <v>46</v>
      </c>
      <c r="CV66" s="6" t="s">
        <v>200</v>
      </c>
      <c r="CW66" s="18" t="s">
        <v>41</v>
      </c>
      <c r="CX66" s="6">
        <v>400</v>
      </c>
      <c r="CY66" s="6">
        <v>200</v>
      </c>
      <c r="CZ66" s="15"/>
      <c r="DA66" s="15"/>
      <c r="DB66" s="15"/>
      <c r="DC66" s="15"/>
      <c r="DD66" s="15"/>
      <c r="DE66" s="20"/>
      <c r="DF66" s="20"/>
      <c r="DG66" s="20"/>
      <c r="DH66" s="20"/>
      <c r="DI66" s="20"/>
      <c r="DJ66" s="20"/>
      <c r="DK66" s="20"/>
      <c r="DL66" s="20"/>
      <c r="DM66" s="20"/>
      <c r="DN66" s="20"/>
    </row>
    <row r="67" spans="3:123" ht="15.75" customHeight="1" x14ac:dyDescent="0.15">
      <c r="C67" s="175"/>
      <c r="E67" s="164" t="s">
        <v>138</v>
      </c>
      <c r="F67" s="194"/>
      <c r="G67" s="193"/>
      <c r="H67" s="193"/>
      <c r="I67" s="193"/>
      <c r="J67" s="193"/>
      <c r="K67" s="193"/>
      <c r="L67" s="193"/>
      <c r="M67" s="193"/>
      <c r="N67" s="193"/>
      <c r="Q67" s="22"/>
      <c r="S67" s="20"/>
      <c r="T67" s="20"/>
      <c r="U67" s="22"/>
      <c r="V67" s="302"/>
      <c r="X67" s="20"/>
      <c r="AO67" s="20"/>
      <c r="AP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P67" s="120"/>
      <c r="BQ67" s="122"/>
      <c r="BR67" s="122"/>
      <c r="BS67" s="122"/>
      <c r="BT67" s="122"/>
      <c r="BU67" s="122"/>
      <c r="BV67" s="23"/>
      <c r="BW67" s="23"/>
      <c r="BX67" s="23"/>
      <c r="BY67" s="23"/>
      <c r="BZ67" s="23"/>
      <c r="CA67" s="23"/>
      <c r="CB67" s="78"/>
      <c r="CC67" s="25"/>
      <c r="CD67" s="24"/>
      <c r="CE67" s="91"/>
      <c r="CF67" s="91"/>
      <c r="CG67" s="91"/>
      <c r="CH67" s="25"/>
      <c r="CI67" s="25"/>
      <c r="CL67" s="91"/>
      <c r="CO67" s="29"/>
      <c r="CP67" s="29"/>
      <c r="CQ67" s="14"/>
      <c r="CR67" s="14"/>
      <c r="CS67" s="14"/>
      <c r="CT67" s="20"/>
      <c r="CU67" s="6">
        <v>47</v>
      </c>
      <c r="CV67" s="6" t="s">
        <v>201</v>
      </c>
      <c r="CW67" s="18" t="s">
        <v>41</v>
      </c>
      <c r="CX67" s="6">
        <v>700</v>
      </c>
      <c r="CY67" s="6">
        <v>350</v>
      </c>
      <c r="CZ67" s="15"/>
      <c r="DA67" s="15"/>
      <c r="DB67" s="15"/>
      <c r="DC67" s="15"/>
      <c r="DD67" s="15"/>
      <c r="DE67" s="20"/>
      <c r="DF67" s="20"/>
      <c r="DG67" s="20"/>
      <c r="DH67" s="20"/>
      <c r="DI67" s="20"/>
      <c r="DJ67" s="20"/>
      <c r="DK67" s="20"/>
      <c r="DL67" s="20"/>
      <c r="DM67" s="20"/>
      <c r="DN67" s="20"/>
    </row>
    <row r="68" spans="3:123" ht="15.75" customHeight="1" x14ac:dyDescent="0.15">
      <c r="C68" s="175"/>
      <c r="E68" s="436" t="s">
        <v>46</v>
      </c>
      <c r="F68" s="418" t="s">
        <v>47</v>
      </c>
      <c r="G68" s="418" t="s">
        <v>48</v>
      </c>
      <c r="H68" s="438" t="s">
        <v>72</v>
      </c>
      <c r="I68" s="418" t="s">
        <v>49</v>
      </c>
      <c r="J68" s="418" t="s">
        <v>50</v>
      </c>
      <c r="K68" s="418" t="s">
        <v>45</v>
      </c>
      <c r="L68" s="418" t="s">
        <v>51</v>
      </c>
      <c r="M68" s="418" t="s">
        <v>52</v>
      </c>
      <c r="N68" s="447" t="s">
        <v>53</v>
      </c>
      <c r="Q68" s="22"/>
      <c r="S68" s="20"/>
      <c r="T68" s="20"/>
      <c r="U68" s="22"/>
      <c r="X68" s="20"/>
      <c r="AO68" s="20"/>
      <c r="AP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P68" s="120"/>
      <c r="BQ68" s="122"/>
      <c r="BR68" s="122"/>
      <c r="BS68" s="122"/>
      <c r="BT68" s="122"/>
      <c r="BU68" s="122"/>
      <c r="BV68" s="23"/>
      <c r="BW68" s="23"/>
      <c r="BX68" s="23"/>
      <c r="BY68" s="23"/>
      <c r="BZ68" s="23"/>
      <c r="CA68" s="23"/>
      <c r="CB68" s="78"/>
      <c r="CC68" s="25"/>
      <c r="CD68" s="24"/>
      <c r="CE68" s="91"/>
      <c r="CF68" s="91"/>
      <c r="CG68" s="91"/>
      <c r="CH68" s="25"/>
      <c r="CI68" s="25"/>
      <c r="CL68" s="91"/>
      <c r="CO68" s="29"/>
      <c r="CP68" s="29"/>
      <c r="CQ68" s="14"/>
      <c r="CR68" s="14"/>
      <c r="CS68" s="14"/>
      <c r="CT68" s="20"/>
      <c r="CU68" s="6">
        <v>48</v>
      </c>
      <c r="CV68" s="6" t="s">
        <v>193</v>
      </c>
      <c r="CW68" s="18" t="s">
        <v>456</v>
      </c>
      <c r="CX68" s="6">
        <v>400</v>
      </c>
      <c r="CY68" s="6">
        <v>200</v>
      </c>
      <c r="CZ68" s="15"/>
      <c r="DA68" s="15"/>
      <c r="DB68" s="15"/>
      <c r="DC68" s="15"/>
      <c r="DD68" s="15"/>
      <c r="DE68" s="20"/>
      <c r="DF68" s="20"/>
      <c r="DG68" s="20"/>
      <c r="DH68" s="20"/>
      <c r="DI68" s="20"/>
      <c r="DJ68" s="20"/>
      <c r="DK68" s="20"/>
      <c r="DL68" s="20"/>
      <c r="DM68" s="20"/>
      <c r="DN68" s="20"/>
    </row>
    <row r="69" spans="3:123" ht="15.75" customHeight="1" thickBot="1" x14ac:dyDescent="0.2">
      <c r="C69" s="191"/>
      <c r="E69" s="437"/>
      <c r="F69" s="419"/>
      <c r="G69" s="419"/>
      <c r="H69" s="439"/>
      <c r="I69" s="419"/>
      <c r="J69" s="419"/>
      <c r="K69" s="419"/>
      <c r="L69" s="419"/>
      <c r="M69" s="419"/>
      <c r="N69" s="448"/>
      <c r="P69" s="332"/>
      <c r="Q69" s="333"/>
      <c r="R69" s="334"/>
      <c r="S69" s="335"/>
      <c r="T69" s="336"/>
      <c r="U69" s="337"/>
      <c r="V69" s="337"/>
      <c r="W69" s="336"/>
      <c r="X69" s="335"/>
      <c r="Y69" s="335"/>
      <c r="Z69" s="334"/>
      <c r="AA69" s="332"/>
      <c r="AB69" s="333"/>
      <c r="AC69" s="334"/>
      <c r="AD69" s="335"/>
      <c r="AE69" s="338"/>
      <c r="AF69" s="337"/>
      <c r="AG69" s="337"/>
      <c r="AH69" s="338"/>
      <c r="AI69" s="335"/>
      <c r="AJ69" s="335"/>
      <c r="AK69" s="338"/>
      <c r="AO69" s="20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P69" s="120"/>
      <c r="BQ69" s="122"/>
      <c r="BR69" s="122"/>
      <c r="BS69" s="122"/>
      <c r="BT69" s="122"/>
      <c r="BU69" s="122"/>
      <c r="BV69" s="23"/>
      <c r="BW69" s="23"/>
      <c r="BX69" s="23"/>
      <c r="BY69" s="23"/>
      <c r="BZ69" s="23"/>
      <c r="CA69" s="23"/>
      <c r="CB69" s="78"/>
      <c r="CC69" s="25"/>
      <c r="CD69" s="24"/>
      <c r="CE69" s="91"/>
      <c r="CF69" s="91"/>
      <c r="CG69" s="91"/>
      <c r="CH69" s="25"/>
      <c r="CI69" s="25"/>
      <c r="CL69" s="91"/>
      <c r="CO69" s="29"/>
      <c r="CP69" s="29"/>
      <c r="CQ69" s="14"/>
      <c r="CR69" s="14"/>
      <c r="CS69" s="14"/>
      <c r="CT69" s="20"/>
      <c r="CU69" s="6">
        <v>49</v>
      </c>
      <c r="CV69" s="6" t="s">
        <v>202</v>
      </c>
      <c r="CW69" s="18" t="s">
        <v>29</v>
      </c>
      <c r="CX69" s="6">
        <v>200</v>
      </c>
      <c r="CY69" s="6">
        <v>100</v>
      </c>
      <c r="CZ69" s="15"/>
      <c r="DA69" s="15"/>
      <c r="DB69" s="15"/>
      <c r="DC69" s="15"/>
      <c r="DD69" s="15"/>
      <c r="DE69" s="20"/>
      <c r="DF69" s="20"/>
      <c r="DG69" s="20"/>
      <c r="DH69" s="20"/>
      <c r="DI69" s="20"/>
      <c r="DJ69" s="20"/>
      <c r="DK69" s="20"/>
      <c r="DL69" s="20"/>
      <c r="DM69" s="20"/>
      <c r="DN69" s="20"/>
    </row>
    <row r="70" spans="3:123" ht="15.75" customHeight="1" thickTop="1" x14ac:dyDescent="0.15">
      <c r="C70" s="191"/>
      <c r="E70" s="165" t="s">
        <v>46</v>
      </c>
      <c r="F70" s="166" t="s">
        <v>57</v>
      </c>
      <c r="G70" s="166" t="s">
        <v>63</v>
      </c>
      <c r="H70" s="166" t="s">
        <v>67</v>
      </c>
      <c r="I70" s="166" t="s">
        <v>73</v>
      </c>
      <c r="J70" s="166" t="s">
        <v>77</v>
      </c>
      <c r="K70" s="166" t="s">
        <v>81</v>
      </c>
      <c r="L70" s="166" t="s">
        <v>87</v>
      </c>
      <c r="M70" s="166" t="s">
        <v>92</v>
      </c>
      <c r="N70" s="201" t="s">
        <v>96</v>
      </c>
      <c r="P70" s="333"/>
      <c r="Q70" s="333"/>
      <c r="R70" s="334"/>
      <c r="S70" s="335"/>
      <c r="T70" s="338"/>
      <c r="U70" s="337"/>
      <c r="V70" s="337"/>
      <c r="W70" s="338"/>
      <c r="X70" s="335"/>
      <c r="Y70" s="335"/>
      <c r="Z70" s="338"/>
      <c r="AA70" s="333"/>
      <c r="AB70" s="333"/>
      <c r="AC70" s="334"/>
      <c r="AD70" s="335"/>
      <c r="AE70" s="338"/>
      <c r="AF70" s="337"/>
      <c r="AG70" s="337"/>
      <c r="AH70" s="338"/>
      <c r="AI70" s="335"/>
      <c r="AJ70" s="335"/>
      <c r="AK70" s="338"/>
      <c r="AO70" s="20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P70" s="116"/>
      <c r="BQ70" s="78"/>
      <c r="BR70" s="78"/>
      <c r="BS70" s="78"/>
      <c r="BT70" s="78"/>
      <c r="BU70" s="78"/>
      <c r="BV70" s="23"/>
      <c r="BW70" s="78"/>
      <c r="BX70" s="78"/>
      <c r="BY70" s="78"/>
      <c r="BZ70" s="78"/>
      <c r="CA70" s="78"/>
      <c r="CB70" s="78"/>
      <c r="CC70" s="25"/>
      <c r="CD70" s="25"/>
      <c r="CE70" s="91"/>
      <c r="CF70" s="91"/>
      <c r="CG70" s="91"/>
      <c r="CH70" s="91"/>
      <c r="CI70" s="91"/>
      <c r="CJ70" s="25"/>
      <c r="CK70" s="25"/>
      <c r="CL70" s="91"/>
      <c r="CM70" s="25"/>
      <c r="CN70" s="91"/>
      <c r="CO70" s="29"/>
      <c r="CP70" s="29"/>
      <c r="CQ70" s="14"/>
      <c r="CR70" s="14"/>
      <c r="CS70" s="14"/>
      <c r="CT70" s="20"/>
      <c r="CU70" s="6">
        <v>50</v>
      </c>
      <c r="CV70" s="6" t="s">
        <v>203</v>
      </c>
      <c r="CW70" s="18" t="s">
        <v>29</v>
      </c>
      <c r="CX70" s="6">
        <v>500</v>
      </c>
      <c r="CY70" s="6">
        <v>250</v>
      </c>
      <c r="CZ70" s="15"/>
      <c r="DA70" s="15"/>
      <c r="DB70" s="15"/>
      <c r="DC70" s="15"/>
      <c r="DD70" s="15"/>
      <c r="DE70" s="20"/>
      <c r="DF70" s="20"/>
      <c r="DG70" s="20"/>
      <c r="DH70" s="20"/>
      <c r="DI70" s="20"/>
      <c r="DJ70" s="20"/>
      <c r="DK70" s="20"/>
      <c r="DL70" s="20"/>
      <c r="DM70" s="20"/>
      <c r="DN70" s="20"/>
    </row>
    <row r="71" spans="3:123" ht="15.75" customHeight="1" x14ac:dyDescent="0.15">
      <c r="C71" s="191"/>
      <c r="D71" s="175"/>
      <c r="E71" s="167"/>
      <c r="F71" s="168" t="s">
        <v>58</v>
      </c>
      <c r="G71" s="168" t="s">
        <v>64</v>
      </c>
      <c r="H71" s="168" t="s">
        <v>68</v>
      </c>
      <c r="I71" s="168" t="s">
        <v>74</v>
      </c>
      <c r="J71" s="168" t="s">
        <v>78</v>
      </c>
      <c r="K71" s="168" t="s">
        <v>82</v>
      </c>
      <c r="L71" s="168" t="s">
        <v>88</v>
      </c>
      <c r="M71" s="168" t="s">
        <v>93</v>
      </c>
      <c r="N71" s="202" t="s">
        <v>97</v>
      </c>
      <c r="O71" s="192"/>
      <c r="P71" s="192"/>
      <c r="Q71" s="192"/>
      <c r="R71" s="193"/>
      <c r="S71" s="20"/>
      <c r="V71" s="302"/>
      <c r="X71" s="20"/>
      <c r="AO71" s="20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O71" s="53"/>
      <c r="BP71" s="116"/>
      <c r="BQ71" s="78"/>
      <c r="BR71" s="78"/>
      <c r="BS71" s="78"/>
      <c r="BT71" s="78"/>
      <c r="BU71" s="78"/>
      <c r="BV71" s="23"/>
      <c r="BW71" s="78"/>
      <c r="BX71" s="78"/>
      <c r="BY71" s="78"/>
      <c r="BZ71" s="78"/>
      <c r="CA71" s="78"/>
      <c r="CB71" s="78"/>
      <c r="CC71" s="25"/>
      <c r="CD71" s="25"/>
      <c r="CE71" s="91"/>
      <c r="CF71" s="91"/>
      <c r="CG71" s="91"/>
      <c r="CH71" s="91"/>
      <c r="CI71" s="91"/>
      <c r="CJ71" s="25"/>
      <c r="CK71" s="25"/>
      <c r="CL71" s="91"/>
      <c r="CM71" s="25"/>
      <c r="CN71" s="91"/>
      <c r="CO71" s="29"/>
      <c r="CP71" s="29"/>
      <c r="CQ71" s="14"/>
      <c r="CR71" s="14"/>
      <c r="CS71" s="14"/>
      <c r="CT71" s="20"/>
      <c r="CU71" s="6">
        <v>51</v>
      </c>
      <c r="CV71" s="6" t="s">
        <v>204</v>
      </c>
      <c r="CW71" s="18" t="s">
        <v>29</v>
      </c>
      <c r="CX71" s="6">
        <v>400</v>
      </c>
      <c r="CY71" s="6">
        <v>200</v>
      </c>
      <c r="CZ71" s="15"/>
      <c r="DA71" s="15"/>
      <c r="DB71" s="15"/>
      <c r="DC71" s="15"/>
      <c r="DD71" s="15"/>
      <c r="DE71" s="20"/>
      <c r="DF71" s="20"/>
      <c r="DG71" s="20"/>
      <c r="DH71" s="20"/>
      <c r="DI71" s="20"/>
      <c r="DJ71" s="20"/>
      <c r="DK71" s="20"/>
      <c r="DL71" s="20"/>
      <c r="DM71" s="20"/>
      <c r="DN71" s="20"/>
    </row>
    <row r="72" spans="3:123" ht="15.75" customHeight="1" x14ac:dyDescent="0.15">
      <c r="C72" s="114"/>
      <c r="E72" s="167"/>
      <c r="F72" s="168" t="s">
        <v>59</v>
      </c>
      <c r="G72" s="168" t="s">
        <v>65</v>
      </c>
      <c r="H72" s="168" t="s">
        <v>69</v>
      </c>
      <c r="I72" s="168" t="s">
        <v>75</v>
      </c>
      <c r="J72" s="168" t="s">
        <v>79</v>
      </c>
      <c r="K72" s="168" t="s">
        <v>83</v>
      </c>
      <c r="L72" s="168" t="s">
        <v>89</v>
      </c>
      <c r="M72" s="168" t="s">
        <v>94</v>
      </c>
      <c r="N72" s="202" t="s">
        <v>98</v>
      </c>
      <c r="O72" s="22"/>
      <c r="P72" s="22"/>
      <c r="Q72" s="22"/>
      <c r="R72" s="22"/>
      <c r="S72" s="22"/>
      <c r="AO72" s="299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53"/>
      <c r="BN72" s="53"/>
      <c r="BO72" s="53"/>
      <c r="BP72" s="53"/>
      <c r="BQ72" s="53"/>
      <c r="BW72" s="112"/>
      <c r="BX72" s="112"/>
      <c r="BY72" s="20"/>
      <c r="BZ72" s="20"/>
      <c r="CA72" s="53"/>
      <c r="CB72" s="120"/>
      <c r="CC72" s="121"/>
      <c r="CD72" s="121"/>
      <c r="CE72" s="121"/>
      <c r="CF72" s="121"/>
      <c r="CG72" s="121"/>
      <c r="CI72" s="78"/>
      <c r="CJ72" s="78"/>
      <c r="CK72" s="78"/>
      <c r="CL72" s="78"/>
      <c r="CM72" s="78"/>
      <c r="CN72" s="78"/>
      <c r="CO72" s="25"/>
      <c r="CP72" s="25"/>
      <c r="CQ72" s="91"/>
      <c r="CR72" s="91"/>
      <c r="CS72" s="91"/>
      <c r="CT72" s="91"/>
      <c r="CU72" s="15">
        <v>52</v>
      </c>
      <c r="CV72" s="15" t="s">
        <v>205</v>
      </c>
      <c r="CW72" s="39" t="s">
        <v>29</v>
      </c>
      <c r="CX72" s="15">
        <v>400</v>
      </c>
      <c r="CY72" s="15">
        <v>200</v>
      </c>
      <c r="CZ72" s="91"/>
      <c r="DA72" s="29"/>
      <c r="DB72" s="29"/>
      <c r="DE72" s="14"/>
      <c r="DF72" s="20"/>
      <c r="DG72" s="20"/>
      <c r="DH72" s="20"/>
      <c r="DI72" s="20"/>
      <c r="DJ72" s="20"/>
      <c r="DK72" s="20"/>
      <c r="DO72" s="15"/>
      <c r="DP72" s="15"/>
    </row>
    <row r="73" spans="3:123" ht="16.5" customHeight="1" x14ac:dyDescent="0.15">
      <c r="E73" s="167"/>
      <c r="F73" s="168" t="s">
        <v>60</v>
      </c>
      <c r="G73" s="168" t="s">
        <v>66</v>
      </c>
      <c r="H73" s="168" t="s">
        <v>70</v>
      </c>
      <c r="I73" s="168" t="s">
        <v>76</v>
      </c>
      <c r="J73" s="168" t="s">
        <v>80</v>
      </c>
      <c r="K73" s="168" t="s">
        <v>84</v>
      </c>
      <c r="L73" s="168" t="s">
        <v>90</v>
      </c>
      <c r="M73" s="168" t="s">
        <v>95</v>
      </c>
      <c r="N73" s="202" t="s">
        <v>99</v>
      </c>
      <c r="O73" s="22"/>
      <c r="S73" s="20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53"/>
      <c r="BN73" s="53"/>
      <c r="BO73" s="53"/>
      <c r="BP73" s="53"/>
      <c r="BQ73" s="53"/>
      <c r="BW73" s="112"/>
      <c r="BX73" s="112"/>
      <c r="BY73" s="20"/>
      <c r="BZ73" s="20"/>
      <c r="CA73" s="53"/>
      <c r="CB73" s="120"/>
      <c r="CC73" s="122"/>
      <c r="CD73" s="122"/>
      <c r="CE73" s="122"/>
      <c r="CF73" s="122"/>
      <c r="CG73" s="122"/>
      <c r="CH73" s="78"/>
      <c r="CI73" s="78"/>
      <c r="CJ73" s="78"/>
      <c r="CK73" s="78"/>
      <c r="CL73" s="78"/>
      <c r="CM73" s="78"/>
      <c r="CN73" s="78"/>
      <c r="CO73" s="25"/>
      <c r="CP73" s="25"/>
      <c r="CQ73" s="91"/>
      <c r="CR73" s="91"/>
      <c r="CS73" s="91"/>
      <c r="CT73" s="91"/>
      <c r="CU73" s="15">
        <v>54</v>
      </c>
      <c r="CV73" s="15" t="s">
        <v>206</v>
      </c>
      <c r="CW73" s="39" t="s">
        <v>29</v>
      </c>
      <c r="CX73" s="15">
        <v>400</v>
      </c>
      <c r="CY73" s="15">
        <v>200</v>
      </c>
      <c r="CZ73" s="91"/>
      <c r="DA73" s="29"/>
      <c r="DB73" s="29"/>
      <c r="DE73" s="14"/>
      <c r="DF73" s="20"/>
      <c r="DG73" s="20"/>
      <c r="DH73" s="20"/>
      <c r="DI73" s="20"/>
      <c r="DJ73" s="20"/>
      <c r="DK73" s="20"/>
      <c r="DO73" s="15"/>
      <c r="DP73" s="15"/>
    </row>
    <row r="74" spans="3:123" ht="16.5" customHeight="1" x14ac:dyDescent="0.15">
      <c r="E74" s="167"/>
      <c r="F74" s="168" t="s">
        <v>61</v>
      </c>
      <c r="G74" s="168"/>
      <c r="H74" s="168" t="s">
        <v>71</v>
      </c>
      <c r="I74" s="168"/>
      <c r="J74" s="168"/>
      <c r="K74" s="168" t="s">
        <v>85</v>
      </c>
      <c r="L74" s="168" t="s">
        <v>91</v>
      </c>
      <c r="M74" s="168"/>
      <c r="N74" s="202" t="s">
        <v>100</v>
      </c>
      <c r="O74" s="22"/>
      <c r="S74" s="20"/>
      <c r="T74" s="20"/>
      <c r="X74" s="20"/>
      <c r="Y74" s="20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W74" s="112"/>
      <c r="BX74" s="112"/>
      <c r="BY74" s="20"/>
      <c r="BZ74" s="20"/>
      <c r="CA74" s="53"/>
      <c r="CU74" s="15">
        <v>55</v>
      </c>
      <c r="CV74" s="15" t="s">
        <v>207</v>
      </c>
      <c r="CW74" s="39" t="s">
        <v>29</v>
      </c>
      <c r="CX74" s="15">
        <v>400</v>
      </c>
      <c r="CY74" s="15">
        <v>200</v>
      </c>
      <c r="DG74" s="20"/>
      <c r="DH74" s="20"/>
      <c r="DI74" s="20"/>
      <c r="DJ74" s="20"/>
      <c r="DK74" s="20"/>
      <c r="DO74" s="7"/>
      <c r="DP74" s="7"/>
      <c r="DQ74" s="127"/>
    </row>
    <row r="75" spans="3:123" ht="16.5" customHeight="1" x14ac:dyDescent="0.15">
      <c r="E75" s="167"/>
      <c r="F75" s="168" t="s">
        <v>62</v>
      </c>
      <c r="G75" s="168"/>
      <c r="H75" s="168"/>
      <c r="I75" s="168"/>
      <c r="J75" s="168"/>
      <c r="K75" s="168" t="s">
        <v>86</v>
      </c>
      <c r="L75" s="168"/>
      <c r="M75" s="168"/>
      <c r="N75" s="202" t="s">
        <v>101</v>
      </c>
      <c r="O75" s="22"/>
      <c r="S75" s="20"/>
      <c r="T75" s="20"/>
      <c r="X75" s="20"/>
      <c r="Y75" s="20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300"/>
      <c r="BF75" s="300"/>
      <c r="BG75" s="300"/>
      <c r="BH75" s="300"/>
      <c r="BI75" s="300"/>
      <c r="BJ75" s="300"/>
      <c r="BK75" s="300"/>
      <c r="BL75" s="300"/>
      <c r="BM75" s="300"/>
      <c r="BN75" s="300"/>
      <c r="BO75" s="300"/>
      <c r="BP75" s="300"/>
      <c r="BQ75" s="300"/>
      <c r="BW75" s="112"/>
      <c r="BX75" s="112"/>
      <c r="BY75" s="20"/>
      <c r="BZ75" s="20"/>
      <c r="CA75" s="53"/>
      <c r="CU75" s="15">
        <v>56</v>
      </c>
      <c r="CV75" s="15" t="s">
        <v>208</v>
      </c>
      <c r="CW75" s="39" t="s">
        <v>29</v>
      </c>
      <c r="CX75" s="15">
        <v>100</v>
      </c>
      <c r="CY75" s="15">
        <v>50</v>
      </c>
      <c r="DG75" s="20"/>
      <c r="DH75" s="20"/>
      <c r="DI75" s="20"/>
      <c r="DJ75" s="20"/>
      <c r="DK75" s="20"/>
      <c r="DO75" s="6"/>
      <c r="DP75" s="17"/>
      <c r="DQ75" s="129"/>
    </row>
    <row r="76" spans="3:123" ht="16.5" customHeight="1" x14ac:dyDescent="0.15">
      <c r="E76" s="167"/>
      <c r="F76" s="168"/>
      <c r="G76" s="168"/>
      <c r="H76" s="168"/>
      <c r="I76" s="168"/>
      <c r="J76" s="168"/>
      <c r="K76" s="168"/>
      <c r="L76" s="168"/>
      <c r="M76" s="168"/>
      <c r="N76" s="202" t="s">
        <v>102</v>
      </c>
      <c r="O76" s="22"/>
      <c r="S76" s="20"/>
      <c r="T76" s="20"/>
      <c r="X76" s="20"/>
      <c r="Y76" s="20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300"/>
      <c r="BF76" s="300"/>
      <c r="BG76" s="300"/>
      <c r="BH76" s="300"/>
      <c r="BI76" s="300"/>
      <c r="BJ76" s="300"/>
      <c r="BK76" s="300"/>
      <c r="BL76" s="300"/>
      <c r="BM76" s="300"/>
      <c r="BN76" s="300"/>
      <c r="BO76" s="300"/>
      <c r="BP76" s="300"/>
      <c r="BQ76" s="300"/>
      <c r="BW76" s="112"/>
      <c r="BX76" s="6"/>
      <c r="CU76" s="15">
        <v>57</v>
      </c>
      <c r="CV76" s="15" t="s">
        <v>209</v>
      </c>
      <c r="CW76" s="39" t="s">
        <v>29</v>
      </c>
      <c r="CX76" s="15">
        <v>200</v>
      </c>
      <c r="CY76" s="15">
        <v>100</v>
      </c>
      <c r="DG76" s="20"/>
      <c r="DH76" s="20"/>
      <c r="DI76" s="20"/>
      <c r="DJ76" s="20"/>
      <c r="DK76" s="20"/>
      <c r="DO76" s="130"/>
      <c r="DP76" s="17"/>
      <c r="DQ76" s="131"/>
    </row>
    <row r="77" spans="3:123" ht="16.5" customHeight="1" x14ac:dyDescent="0.15">
      <c r="C77" s="28"/>
      <c r="E77" s="169"/>
      <c r="F77" s="170"/>
      <c r="G77" s="170"/>
      <c r="H77" s="170"/>
      <c r="I77" s="170"/>
      <c r="J77" s="170"/>
      <c r="K77" s="170"/>
      <c r="L77" s="170"/>
      <c r="M77" s="170"/>
      <c r="N77" s="203" t="s">
        <v>103</v>
      </c>
      <c r="S77" s="20"/>
      <c r="T77" s="20"/>
      <c r="X77" s="20"/>
      <c r="Y77" s="20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300"/>
      <c r="BF77" s="300"/>
      <c r="BG77" s="300"/>
      <c r="BH77" s="300"/>
      <c r="BI77" s="300"/>
      <c r="BJ77" s="300"/>
      <c r="BK77" s="300"/>
      <c r="BL77" s="300"/>
      <c r="BM77" s="300"/>
      <c r="BN77" s="300"/>
      <c r="BO77" s="300"/>
      <c r="BP77" s="300"/>
      <c r="BQ77" s="300"/>
      <c r="BW77" s="112"/>
      <c r="BX77" s="6"/>
      <c r="CU77" s="15">
        <v>59</v>
      </c>
      <c r="CV77" s="15" t="s">
        <v>210</v>
      </c>
      <c r="CW77" s="39" t="s">
        <v>29</v>
      </c>
      <c r="CX77" s="15">
        <v>300</v>
      </c>
      <c r="CY77" s="15">
        <v>200</v>
      </c>
      <c r="DG77" s="20"/>
      <c r="DH77" s="20"/>
      <c r="DI77" s="20"/>
      <c r="DJ77" s="20"/>
      <c r="DK77" s="20"/>
      <c r="DO77" s="130"/>
      <c r="DP77" s="17"/>
      <c r="DQ77" s="131"/>
    </row>
    <row r="78" spans="3:123" ht="16.5" customHeight="1" x14ac:dyDescent="0.15">
      <c r="S78" s="20"/>
      <c r="T78" s="20"/>
      <c r="X78" s="20"/>
      <c r="Y78" s="20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300"/>
      <c r="BF78" s="300"/>
      <c r="BG78" s="300"/>
      <c r="BH78" s="300"/>
      <c r="BI78" s="300"/>
      <c r="BJ78" s="300"/>
      <c r="BK78" s="300"/>
      <c r="BL78" s="300"/>
      <c r="BM78" s="300"/>
      <c r="BN78" s="300"/>
      <c r="BO78" s="300"/>
      <c r="BP78" s="300"/>
      <c r="BQ78" s="300"/>
      <c r="BW78" s="112"/>
      <c r="BX78" s="6"/>
      <c r="CU78" s="15">
        <v>60</v>
      </c>
      <c r="CV78" s="15" t="s">
        <v>211</v>
      </c>
      <c r="CW78" s="39" t="s">
        <v>29</v>
      </c>
      <c r="CX78" s="15">
        <v>800</v>
      </c>
      <c r="CY78" s="15">
        <v>400</v>
      </c>
      <c r="DG78" s="20"/>
      <c r="DH78" s="20"/>
      <c r="DI78" s="20"/>
      <c r="DJ78" s="20"/>
      <c r="DK78" s="20"/>
      <c r="DP78" s="17"/>
      <c r="DQ78" s="26"/>
      <c r="DS78" s="26"/>
    </row>
    <row r="79" spans="3:123" ht="16.5" customHeight="1" x14ac:dyDescent="0.15"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300"/>
      <c r="BF79" s="300"/>
      <c r="BG79" s="300"/>
      <c r="BH79" s="300"/>
      <c r="BI79" s="300"/>
      <c r="BJ79" s="300"/>
      <c r="BK79" s="300"/>
      <c r="BL79" s="300"/>
      <c r="BM79" s="300"/>
      <c r="BN79" s="300"/>
      <c r="BO79" s="300"/>
      <c r="BP79" s="300"/>
      <c r="BQ79" s="300"/>
      <c r="BW79" s="112"/>
      <c r="BX79" s="20"/>
      <c r="CU79" s="15">
        <v>61</v>
      </c>
      <c r="CV79" s="15" t="s">
        <v>212</v>
      </c>
      <c r="CW79" s="39" t="s">
        <v>29</v>
      </c>
      <c r="CX79" s="15">
        <v>1200</v>
      </c>
      <c r="CY79" s="15">
        <v>600</v>
      </c>
      <c r="DG79" s="20"/>
      <c r="DH79" s="20"/>
      <c r="DI79" s="20"/>
      <c r="DJ79" s="20"/>
      <c r="DK79" s="20"/>
      <c r="DO79" s="132"/>
      <c r="DP79" s="132"/>
      <c r="DQ79" s="132"/>
      <c r="DS79" s="26"/>
    </row>
    <row r="80" spans="3:123" ht="16.5" customHeight="1" x14ac:dyDescent="0.15">
      <c r="C80" s="28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300"/>
      <c r="BF80" s="300"/>
      <c r="BG80" s="300"/>
      <c r="BH80" s="300"/>
      <c r="BI80" s="300"/>
      <c r="BJ80" s="300"/>
      <c r="BK80" s="300"/>
      <c r="BL80" s="300"/>
      <c r="BM80" s="300"/>
      <c r="BN80" s="300"/>
      <c r="BO80" s="300"/>
      <c r="BP80" s="300"/>
      <c r="BQ80" s="300"/>
      <c r="BW80" s="112"/>
      <c r="BX80" s="20"/>
      <c r="CU80" s="15">
        <v>71</v>
      </c>
      <c r="CV80" s="15" t="s">
        <v>213</v>
      </c>
      <c r="CW80" s="39" t="s">
        <v>29</v>
      </c>
      <c r="CX80" s="15">
        <v>200</v>
      </c>
      <c r="CY80" s="15">
        <v>100</v>
      </c>
      <c r="DG80" s="20"/>
      <c r="DH80" s="20"/>
      <c r="DI80" s="20"/>
      <c r="DJ80" s="20"/>
      <c r="DK80" s="20"/>
      <c r="DO80" s="133"/>
      <c r="DP80" s="133"/>
      <c r="DQ80" s="133"/>
      <c r="DS80" s="26"/>
    </row>
    <row r="81" spans="1:122" ht="16.5" customHeight="1" x14ac:dyDescent="0.15">
      <c r="C81" s="28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300"/>
      <c r="BF81" s="300"/>
      <c r="BG81" s="300"/>
      <c r="BH81" s="300"/>
      <c r="BI81" s="300"/>
      <c r="BJ81" s="300"/>
      <c r="BK81" s="300"/>
      <c r="BL81" s="300"/>
      <c r="BM81" s="300"/>
      <c r="BN81" s="300"/>
      <c r="BO81" s="300"/>
      <c r="BP81" s="300"/>
      <c r="BQ81" s="300"/>
      <c r="BW81" s="124"/>
      <c r="BX81" s="20"/>
      <c r="CU81" s="15">
        <v>72</v>
      </c>
      <c r="CV81" s="15" t="s">
        <v>214</v>
      </c>
      <c r="CW81" s="39" t="s">
        <v>29</v>
      </c>
      <c r="CX81" s="15">
        <v>100</v>
      </c>
      <c r="CY81" s="15">
        <v>50</v>
      </c>
      <c r="DG81" s="20"/>
      <c r="DH81" s="20"/>
      <c r="DI81" s="20"/>
      <c r="DJ81" s="20"/>
      <c r="DK81" s="20"/>
      <c r="DO81" s="133"/>
      <c r="DP81" s="133"/>
      <c r="DQ81" s="133"/>
    </row>
    <row r="82" spans="1:122" ht="16.5" customHeight="1" x14ac:dyDescent="0.15">
      <c r="C82" s="28"/>
      <c r="AQ82" s="53"/>
      <c r="AR82" s="53"/>
      <c r="AS82" s="53"/>
      <c r="AT82" s="53"/>
      <c r="AU82" s="53"/>
      <c r="AV82" s="53"/>
      <c r="AW82" s="53"/>
      <c r="AX82" s="53"/>
      <c r="AY82" s="53"/>
      <c r="AZ82" s="53"/>
      <c r="BA82" s="53"/>
      <c r="BB82" s="53"/>
      <c r="BC82" s="53"/>
      <c r="BD82" s="53"/>
      <c r="BE82" s="300"/>
      <c r="BF82" s="300"/>
      <c r="BG82" s="300"/>
      <c r="BH82" s="300"/>
      <c r="BI82" s="300"/>
      <c r="BJ82" s="300"/>
      <c r="BK82" s="300"/>
      <c r="BL82" s="300"/>
      <c r="BM82" s="300"/>
      <c r="BN82" s="300"/>
      <c r="BO82" s="300"/>
      <c r="BP82" s="300"/>
      <c r="BQ82" s="300"/>
      <c r="BW82" s="124"/>
      <c r="BX82" s="20"/>
      <c r="CU82" s="15">
        <v>75</v>
      </c>
      <c r="CV82" s="15" t="s">
        <v>215</v>
      </c>
      <c r="CW82" s="39" t="s">
        <v>29</v>
      </c>
      <c r="CX82" s="15">
        <v>100</v>
      </c>
      <c r="CY82" s="15">
        <v>50</v>
      </c>
      <c r="DG82" s="20"/>
      <c r="DH82" s="20"/>
      <c r="DI82" s="20"/>
      <c r="DJ82" s="20"/>
      <c r="DK82" s="20"/>
      <c r="DP82" s="17"/>
      <c r="DQ82" s="26"/>
    </row>
    <row r="83" spans="1:122" ht="16.5" customHeight="1" x14ac:dyDescent="0.15">
      <c r="C83" s="28"/>
      <c r="AQ83" s="300"/>
      <c r="AR83" s="300"/>
      <c r="AS83" s="300"/>
      <c r="AT83" s="300"/>
      <c r="AU83" s="300"/>
      <c r="AV83" s="300"/>
      <c r="AW83" s="300"/>
      <c r="AX83" s="300"/>
      <c r="AY83" s="300"/>
      <c r="AZ83" s="300"/>
      <c r="BA83" s="300"/>
      <c r="BB83" s="300"/>
      <c r="BC83" s="300"/>
      <c r="BD83" s="300"/>
      <c r="BE83" s="300"/>
      <c r="BF83" s="300"/>
      <c r="BG83" s="300"/>
      <c r="BH83" s="300"/>
      <c r="BI83" s="300"/>
      <c r="BJ83" s="300"/>
      <c r="BK83" s="300"/>
      <c r="BL83" s="300"/>
      <c r="BM83" s="300"/>
      <c r="BN83" s="300"/>
      <c r="BO83" s="300"/>
      <c r="BP83" s="300"/>
      <c r="BQ83" s="300"/>
      <c r="BW83" s="124"/>
      <c r="BX83" s="20"/>
      <c r="CU83" s="15">
        <v>76</v>
      </c>
      <c r="CV83" s="15" t="s">
        <v>216</v>
      </c>
      <c r="CW83" s="39" t="s">
        <v>29</v>
      </c>
      <c r="CX83" s="15">
        <v>100</v>
      </c>
      <c r="CY83" s="15">
        <v>50</v>
      </c>
      <c r="DG83" s="20"/>
      <c r="DH83" s="20"/>
      <c r="DI83" s="20"/>
      <c r="DJ83" s="20"/>
      <c r="DK83" s="20"/>
      <c r="DP83" s="17"/>
      <c r="DQ83" s="26"/>
    </row>
    <row r="84" spans="1:122" ht="16.5" customHeight="1" x14ac:dyDescent="0.15">
      <c r="C84" s="28"/>
      <c r="AP84" s="300"/>
      <c r="AQ84" s="300"/>
      <c r="AR84" s="300"/>
      <c r="AS84" s="300"/>
      <c r="AT84" s="300"/>
      <c r="AU84" s="300"/>
      <c r="AV84" s="300"/>
      <c r="AW84" s="300"/>
      <c r="AX84" s="300"/>
      <c r="AY84" s="300"/>
      <c r="AZ84" s="300"/>
      <c r="BA84" s="300"/>
      <c r="BB84" s="300"/>
      <c r="BC84" s="300"/>
      <c r="BD84" s="300"/>
      <c r="BE84" s="300"/>
      <c r="BF84" s="300"/>
      <c r="BG84" s="300"/>
      <c r="BH84" s="300"/>
      <c r="BI84" s="300"/>
      <c r="BJ84" s="300"/>
      <c r="BK84" s="300"/>
      <c r="BL84" s="300"/>
      <c r="BM84" s="300"/>
      <c r="BN84" s="300"/>
      <c r="BO84" s="300"/>
      <c r="BP84" s="300"/>
      <c r="BQ84" s="300"/>
      <c r="BW84" s="124"/>
      <c r="BX84" s="20"/>
      <c r="CU84" s="15">
        <v>79</v>
      </c>
      <c r="CV84" s="15" t="s">
        <v>217</v>
      </c>
      <c r="CW84" s="39" t="s">
        <v>29</v>
      </c>
      <c r="CX84" s="15">
        <v>100</v>
      </c>
      <c r="CY84" s="15">
        <v>50</v>
      </c>
      <c r="DG84" s="20"/>
      <c r="DH84" s="20"/>
      <c r="DI84" s="20"/>
      <c r="DJ84" s="20"/>
      <c r="DK84" s="20"/>
    </row>
    <row r="85" spans="1:122" ht="16.5" customHeight="1" x14ac:dyDescent="0.15">
      <c r="AM85" s="300"/>
      <c r="AN85" s="300"/>
      <c r="AP85" s="300"/>
      <c r="AQ85" s="300"/>
      <c r="AR85" s="300"/>
      <c r="AS85" s="300"/>
      <c r="AT85" s="300"/>
      <c r="AU85" s="300"/>
      <c r="AV85" s="300"/>
      <c r="AW85" s="300"/>
      <c r="AX85" s="300"/>
      <c r="AY85" s="300"/>
      <c r="AZ85" s="300"/>
      <c r="BA85" s="300"/>
      <c r="BB85" s="300"/>
      <c r="BC85" s="300"/>
      <c r="BD85" s="300"/>
      <c r="BE85" s="300"/>
      <c r="BF85" s="300"/>
      <c r="BG85" s="300"/>
      <c r="BH85" s="300"/>
      <c r="BI85" s="300"/>
      <c r="BJ85" s="300"/>
      <c r="BK85" s="300"/>
      <c r="BL85" s="300"/>
      <c r="BM85" s="300"/>
      <c r="BN85" s="300"/>
      <c r="BO85" s="300"/>
      <c r="BP85" s="300"/>
      <c r="BQ85" s="300"/>
      <c r="BW85" s="124"/>
      <c r="BX85" s="20"/>
      <c r="CU85" s="15">
        <v>80</v>
      </c>
      <c r="CV85" s="15" t="s">
        <v>218</v>
      </c>
      <c r="CW85" s="39" t="s">
        <v>29</v>
      </c>
      <c r="CX85" s="15">
        <v>200</v>
      </c>
      <c r="CY85" s="15">
        <v>100</v>
      </c>
      <c r="DG85" s="20"/>
      <c r="DH85" s="20"/>
      <c r="DI85" s="20"/>
      <c r="DJ85" s="20"/>
      <c r="DK85" s="20"/>
      <c r="DQ85" s="26"/>
    </row>
    <row r="86" spans="1:122" ht="16.5" customHeight="1" x14ac:dyDescent="0.15">
      <c r="AM86" s="300"/>
      <c r="AN86" s="300"/>
      <c r="AP86" s="300"/>
      <c r="AQ86" s="300"/>
      <c r="AR86" s="300"/>
      <c r="AS86" s="300"/>
      <c r="AT86" s="300"/>
      <c r="AU86" s="300"/>
      <c r="AV86" s="300"/>
      <c r="AW86" s="300"/>
      <c r="AX86" s="300"/>
      <c r="AY86" s="300"/>
      <c r="AZ86" s="300"/>
      <c r="BA86" s="300"/>
      <c r="BB86" s="300"/>
      <c r="BC86" s="300"/>
      <c r="BD86" s="300"/>
      <c r="BE86" s="300"/>
      <c r="BF86" s="300"/>
      <c r="BG86" s="300"/>
      <c r="BH86" s="300"/>
      <c r="BI86" s="300"/>
      <c r="BJ86" s="300"/>
      <c r="BK86" s="300"/>
      <c r="BL86" s="300"/>
      <c r="BM86" s="300"/>
      <c r="BN86" s="300"/>
      <c r="BO86" s="300"/>
      <c r="BP86" s="300"/>
      <c r="BQ86" s="300"/>
      <c r="BW86" s="124"/>
      <c r="BX86" s="132"/>
      <c r="BY86" s="26"/>
      <c r="BZ86" s="26"/>
      <c r="CA86" s="135"/>
      <c r="CB86" s="135"/>
      <c r="CC86" s="18"/>
      <c r="CD86" s="18"/>
      <c r="CE86" s="18"/>
      <c r="CF86" s="18"/>
      <c r="CG86" s="135"/>
      <c r="CH86" s="135"/>
      <c r="CI86" s="135"/>
      <c r="CJ86" s="135"/>
      <c r="CK86" s="135"/>
      <c r="CL86" s="135"/>
      <c r="CM86" s="135"/>
      <c r="CN86" s="135"/>
      <c r="CO86" s="22"/>
      <c r="CP86" s="22"/>
      <c r="CQ86" s="22"/>
      <c r="CR86" s="134"/>
      <c r="CS86" s="136"/>
      <c r="CT86" s="136"/>
      <c r="CU86" s="15">
        <v>82</v>
      </c>
      <c r="CV86" s="15" t="s">
        <v>219</v>
      </c>
      <c r="CW86" s="39" t="s">
        <v>29</v>
      </c>
      <c r="CX86" s="15">
        <v>100</v>
      </c>
      <c r="CY86" s="15">
        <v>50</v>
      </c>
      <c r="CZ86" s="22"/>
      <c r="DG86" s="20"/>
      <c r="DH86" s="20"/>
      <c r="DI86" s="20"/>
      <c r="DJ86" s="20"/>
      <c r="DK86" s="20"/>
      <c r="DO86" s="28"/>
      <c r="DP86" s="28"/>
      <c r="DQ86" s="28"/>
    </row>
    <row r="87" spans="1:122" ht="16.5" customHeight="1" x14ac:dyDescent="0.15">
      <c r="AM87" s="300"/>
      <c r="AN87" s="300"/>
      <c r="AP87" s="300"/>
      <c r="AQ87" s="300"/>
      <c r="AR87" s="300"/>
      <c r="AS87" s="300"/>
      <c r="AT87" s="300"/>
      <c r="AU87" s="300"/>
      <c r="AV87" s="300"/>
      <c r="AW87" s="300"/>
      <c r="AX87" s="300"/>
      <c r="AY87" s="300"/>
      <c r="AZ87" s="300"/>
      <c r="BA87" s="300"/>
      <c r="BB87" s="300"/>
      <c r="BC87" s="300"/>
      <c r="BD87" s="300"/>
      <c r="BE87" s="300"/>
      <c r="BF87" s="300"/>
      <c r="BG87" s="300"/>
      <c r="BH87" s="300"/>
      <c r="BI87" s="300"/>
      <c r="BJ87" s="300"/>
      <c r="BK87" s="300"/>
      <c r="BL87" s="300"/>
      <c r="BM87" s="300"/>
      <c r="BN87" s="300"/>
      <c r="BO87" s="300"/>
      <c r="BP87" s="300"/>
      <c r="BQ87" s="300"/>
      <c r="BV87" s="26"/>
      <c r="BW87" s="124"/>
      <c r="BX87" s="124"/>
      <c r="BY87" s="20"/>
      <c r="BZ87" s="27"/>
      <c r="CA87" s="27"/>
      <c r="CB87" s="27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U87" s="128">
        <v>83</v>
      </c>
      <c r="CV87" s="128" t="s">
        <v>220</v>
      </c>
      <c r="CW87" s="136" t="s">
        <v>29</v>
      </c>
      <c r="CX87" s="128">
        <v>200</v>
      </c>
      <c r="CY87" s="128">
        <v>100</v>
      </c>
      <c r="CZ87" s="24"/>
      <c r="DG87" s="20"/>
      <c r="DH87" s="20"/>
      <c r="DI87" s="20"/>
      <c r="DJ87" s="20"/>
      <c r="DK87" s="20"/>
      <c r="DO87" s="15"/>
      <c r="DP87" s="15"/>
      <c r="DQ87" s="28"/>
    </row>
    <row r="88" spans="1:122" ht="16.5" customHeight="1" x14ac:dyDescent="0.15">
      <c r="AM88" s="53"/>
      <c r="AN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3"/>
      <c r="BK88" s="53"/>
      <c r="BL88" s="53"/>
      <c r="BM88" s="53"/>
      <c r="BN88" s="53"/>
      <c r="BO88" s="53"/>
      <c r="BP88" s="53"/>
      <c r="BQ88" s="53"/>
      <c r="BV88" s="26"/>
      <c r="BW88" s="124"/>
      <c r="BX88" s="124"/>
      <c r="BY88" s="20"/>
      <c r="BZ88" s="27"/>
      <c r="CA88" s="27"/>
      <c r="CB88" s="27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U88" s="136">
        <v>84</v>
      </c>
      <c r="CV88" s="136" t="s">
        <v>221</v>
      </c>
      <c r="CW88" s="136" t="s">
        <v>29</v>
      </c>
      <c r="CX88" s="136">
        <v>100</v>
      </c>
      <c r="CY88" s="136">
        <v>50</v>
      </c>
      <c r="CZ88" s="24"/>
      <c r="DG88" s="20"/>
      <c r="DH88" s="20"/>
      <c r="DI88" s="20"/>
      <c r="DJ88" s="20"/>
      <c r="DK88" s="20"/>
      <c r="DO88" s="15"/>
      <c r="DP88" s="15"/>
      <c r="DQ88" s="28"/>
    </row>
    <row r="89" spans="1:122" ht="16.5" customHeight="1" x14ac:dyDescent="0.15">
      <c r="AM89" s="53"/>
      <c r="AN89" s="53"/>
      <c r="AP89" s="53"/>
      <c r="AQ89" s="53"/>
      <c r="AR89" s="53"/>
      <c r="AS89" s="53"/>
      <c r="AT89" s="53"/>
      <c r="AU89" s="53"/>
      <c r="AV89" s="53"/>
      <c r="AW89" s="53"/>
      <c r="AX89" s="53"/>
      <c r="AY89" s="53"/>
      <c r="AZ89" s="53"/>
      <c r="BA89" s="53"/>
      <c r="BB89" s="53"/>
      <c r="BC89" s="53"/>
      <c r="BD89" s="53"/>
      <c r="BE89" s="53"/>
      <c r="BF89" s="53"/>
      <c r="BG89" s="53"/>
      <c r="BH89" s="53"/>
      <c r="BI89" s="53"/>
      <c r="BJ89" s="53"/>
      <c r="BK89" s="53"/>
      <c r="BL89" s="53"/>
      <c r="BM89" s="53"/>
      <c r="BN89" s="53"/>
      <c r="BO89" s="53"/>
      <c r="BP89" s="53"/>
      <c r="BQ89" s="53"/>
      <c r="BV89" s="26"/>
      <c r="BW89" s="124"/>
      <c r="BX89" s="124"/>
      <c r="BY89" s="20"/>
      <c r="BZ89" s="27"/>
      <c r="CA89" s="27"/>
      <c r="CB89" s="27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U89" s="138">
        <v>85</v>
      </c>
      <c r="CV89" s="138" t="s">
        <v>222</v>
      </c>
      <c r="CW89" s="208" t="s">
        <v>29</v>
      </c>
      <c r="CX89" s="208">
        <v>200</v>
      </c>
      <c r="CY89" s="208">
        <v>100</v>
      </c>
      <c r="CZ89" s="24"/>
      <c r="DC89" s="20"/>
      <c r="DD89" s="20"/>
      <c r="DF89" s="28"/>
      <c r="DG89" s="20"/>
      <c r="DH89" s="20"/>
      <c r="DI89" s="20"/>
      <c r="DJ89" s="20"/>
      <c r="DK89" s="20"/>
      <c r="DO89" s="15"/>
      <c r="DP89" s="15"/>
      <c r="DQ89" s="28"/>
    </row>
    <row r="90" spans="1:122" ht="16.5" customHeight="1" x14ac:dyDescent="0.15">
      <c r="BQ90" s="28"/>
      <c r="BR90" s="28"/>
      <c r="BW90" s="21"/>
      <c r="BX90" s="21"/>
      <c r="BY90" s="20"/>
      <c r="BZ90" s="27"/>
      <c r="CA90" s="27"/>
      <c r="CB90" s="27"/>
      <c r="CC90" s="24"/>
      <c r="CD90" s="24"/>
      <c r="CE90" s="24"/>
      <c r="CF90" s="24"/>
      <c r="CH90" s="78"/>
      <c r="CI90" s="78"/>
      <c r="CJ90" s="78"/>
      <c r="CK90" s="78"/>
      <c r="CL90" s="78"/>
      <c r="CM90" s="78"/>
      <c r="CN90" s="78"/>
      <c r="CO90" s="13"/>
      <c r="CP90" s="13"/>
      <c r="CQ90" s="13"/>
      <c r="CR90" s="13"/>
      <c r="CS90" s="140"/>
      <c r="CT90" s="140"/>
      <c r="CU90" s="138">
        <v>86</v>
      </c>
      <c r="CV90" s="138" t="s">
        <v>223</v>
      </c>
      <c r="CW90" s="138" t="s">
        <v>29</v>
      </c>
      <c r="CX90" s="138">
        <v>100</v>
      </c>
      <c r="CY90" s="138">
        <v>50</v>
      </c>
      <c r="DA90" s="141"/>
      <c r="DB90" s="141"/>
      <c r="DE90" s="14"/>
      <c r="DF90" s="28"/>
      <c r="DG90" s="20"/>
      <c r="DH90" s="20"/>
      <c r="DI90" s="20"/>
      <c r="DJ90" s="20"/>
      <c r="DK90" s="20"/>
      <c r="DO90" s="15"/>
      <c r="DP90" s="15"/>
      <c r="DQ90" s="28"/>
    </row>
    <row r="91" spans="1:122" s="28" customFormat="1" ht="16.5" customHeight="1" x14ac:dyDescent="0.15">
      <c r="A91" s="20"/>
      <c r="B91" s="20"/>
      <c r="C91" s="20"/>
      <c r="AN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S91" s="20"/>
      <c r="BT91" s="20"/>
      <c r="BU91" s="20"/>
      <c r="BV91" s="20"/>
      <c r="BY91" s="20"/>
      <c r="BZ91" s="20"/>
      <c r="CA91" s="20"/>
      <c r="CB91" s="29"/>
      <c r="CC91" s="23"/>
      <c r="CD91" s="23"/>
      <c r="CE91" s="23"/>
      <c r="CF91" s="23"/>
      <c r="CG91" s="23"/>
      <c r="CH91" s="78"/>
      <c r="CI91" s="78"/>
      <c r="CJ91" s="78"/>
      <c r="CK91" s="78"/>
      <c r="CL91" s="25"/>
      <c r="CM91" s="25"/>
      <c r="CN91" s="25"/>
      <c r="CO91" s="24"/>
      <c r="CP91" s="24"/>
      <c r="CQ91" s="24"/>
      <c r="CR91" s="24"/>
      <c r="CS91" s="25"/>
      <c r="CT91" s="25"/>
      <c r="CU91" s="138">
        <v>87</v>
      </c>
      <c r="CV91" s="138" t="s">
        <v>224</v>
      </c>
      <c r="CW91" s="209" t="s">
        <v>29</v>
      </c>
      <c r="CX91" s="209">
        <v>1100</v>
      </c>
      <c r="CY91" s="209">
        <v>550</v>
      </c>
      <c r="CZ91" s="23"/>
      <c r="DA91" s="141"/>
      <c r="DB91" s="141"/>
      <c r="DC91" s="14"/>
      <c r="DD91" s="14"/>
      <c r="DE91" s="14"/>
      <c r="DL91" s="15"/>
      <c r="DM91" s="15"/>
      <c r="DN91" s="15"/>
      <c r="DO91" s="15"/>
      <c r="DP91" s="15"/>
      <c r="DR91" s="20"/>
    </row>
    <row r="92" spans="1:122" s="28" customFormat="1" ht="16.5" customHeight="1" x14ac:dyDescent="0.15">
      <c r="A92" s="20"/>
      <c r="B92" s="20"/>
      <c r="C92" s="20"/>
      <c r="AN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S92" s="20"/>
      <c r="BT92" s="20"/>
      <c r="BU92" s="20"/>
      <c r="BV92" s="20"/>
      <c r="BY92" s="20"/>
      <c r="BZ92" s="20"/>
      <c r="CA92" s="20"/>
      <c r="CB92" s="29"/>
      <c r="CC92" s="23"/>
      <c r="CD92" s="23"/>
      <c r="CE92" s="23"/>
      <c r="CF92" s="23"/>
      <c r="CG92" s="23"/>
      <c r="CH92" s="78"/>
      <c r="CI92" s="78"/>
      <c r="CJ92" s="78"/>
      <c r="CK92" s="78"/>
      <c r="CL92" s="25"/>
      <c r="CM92" s="25"/>
      <c r="CN92" s="25"/>
      <c r="CO92" s="24"/>
      <c r="CP92" s="24"/>
      <c r="CQ92" s="24"/>
      <c r="CR92" s="24"/>
      <c r="CS92" s="25"/>
      <c r="CT92" s="25"/>
      <c r="CU92" s="138">
        <v>88</v>
      </c>
      <c r="CV92" s="138" t="s">
        <v>224</v>
      </c>
      <c r="CW92" s="208" t="s">
        <v>170</v>
      </c>
      <c r="CX92" s="208">
        <v>2300</v>
      </c>
      <c r="CY92" s="208">
        <v>1150</v>
      </c>
      <c r="CZ92" s="23"/>
      <c r="DA92" s="141"/>
      <c r="DB92" s="29"/>
      <c r="DC92" s="14"/>
      <c r="DD92" s="14"/>
      <c r="DE92" s="14"/>
      <c r="DL92" s="15"/>
      <c r="DM92" s="15"/>
      <c r="DN92" s="15"/>
      <c r="DO92" s="15"/>
      <c r="DP92" s="15"/>
      <c r="DR92" s="20"/>
    </row>
    <row r="93" spans="1:122" s="28" customFormat="1" ht="16.5" customHeight="1" x14ac:dyDescent="0.15">
      <c r="A93" s="20"/>
      <c r="B93" s="20"/>
      <c r="C93" s="20"/>
      <c r="AN93" s="20"/>
      <c r="BS93" s="20"/>
      <c r="BT93" s="20"/>
      <c r="BU93" s="20"/>
      <c r="BV93" s="20"/>
      <c r="BY93" s="20"/>
      <c r="BZ93" s="20"/>
      <c r="CA93" s="20"/>
      <c r="CB93" s="29"/>
      <c r="CC93" s="23"/>
      <c r="CD93" s="23"/>
      <c r="CE93" s="23"/>
      <c r="CF93" s="23"/>
      <c r="CG93" s="23"/>
      <c r="CH93" s="78"/>
      <c r="CI93" s="78"/>
      <c r="CJ93" s="78"/>
      <c r="CK93" s="78"/>
      <c r="CL93" s="78"/>
      <c r="CM93" s="78"/>
      <c r="CN93" s="78"/>
      <c r="CO93" s="24"/>
      <c r="CP93" s="24"/>
      <c r="CQ93" s="24"/>
      <c r="CR93" s="24"/>
      <c r="CS93" s="25"/>
      <c r="CT93" s="25"/>
      <c r="CU93" s="138">
        <v>89</v>
      </c>
      <c r="CV93" s="138" t="s">
        <v>225</v>
      </c>
      <c r="CW93" s="136" t="s">
        <v>29</v>
      </c>
      <c r="CX93" s="136">
        <v>1000</v>
      </c>
      <c r="CY93" s="136">
        <v>500</v>
      </c>
      <c r="CZ93" s="23"/>
      <c r="DA93" s="141"/>
      <c r="DB93" s="141"/>
      <c r="DC93" s="14"/>
      <c r="DD93" s="14"/>
      <c r="DE93" s="14"/>
      <c r="DL93" s="15"/>
      <c r="DM93" s="15"/>
      <c r="DN93" s="15"/>
      <c r="DO93" s="15"/>
      <c r="DP93" s="15"/>
      <c r="DR93" s="20"/>
    </row>
    <row r="94" spans="1:122" s="28" customFormat="1" ht="16.5" customHeight="1" x14ac:dyDescent="0.15">
      <c r="A94" s="20"/>
      <c r="B94" s="20"/>
      <c r="C94" s="20"/>
      <c r="BS94" s="20"/>
      <c r="BT94" s="20"/>
      <c r="BU94" s="20"/>
      <c r="BV94" s="20"/>
      <c r="BY94" s="20"/>
      <c r="BZ94" s="20"/>
      <c r="CA94" s="20"/>
      <c r="CB94" s="29"/>
      <c r="CC94" s="23"/>
      <c r="CD94" s="23"/>
      <c r="CE94" s="23"/>
      <c r="CF94" s="23"/>
      <c r="CG94" s="23"/>
      <c r="CH94" s="78"/>
      <c r="CI94" s="78"/>
      <c r="CJ94" s="78"/>
      <c r="CK94" s="78"/>
      <c r="CL94" s="78"/>
      <c r="CM94" s="78"/>
      <c r="CN94" s="78"/>
      <c r="CO94" s="24"/>
      <c r="CP94" s="24"/>
      <c r="CQ94" s="24"/>
      <c r="CR94" s="24"/>
      <c r="CS94" s="25"/>
      <c r="CT94" s="25"/>
      <c r="CU94" s="138">
        <v>90</v>
      </c>
      <c r="CV94" s="138" t="s">
        <v>226</v>
      </c>
      <c r="CW94" s="136" t="s">
        <v>29</v>
      </c>
      <c r="CX94" s="136">
        <v>1100</v>
      </c>
      <c r="CY94" s="136">
        <v>550</v>
      </c>
      <c r="CZ94" s="23"/>
      <c r="DA94" s="141"/>
      <c r="DB94" s="141"/>
      <c r="DC94" s="14"/>
      <c r="DD94" s="14"/>
      <c r="DE94" s="14"/>
      <c r="DL94" s="15"/>
      <c r="DM94" s="15"/>
      <c r="DN94" s="15"/>
      <c r="DO94" s="15"/>
      <c r="DP94" s="15"/>
      <c r="DR94" s="20"/>
    </row>
    <row r="95" spans="1:122" s="28" customFormat="1" ht="16.5" customHeight="1" x14ac:dyDescent="0.15">
      <c r="A95" s="20"/>
      <c r="B95" s="20"/>
      <c r="C95" s="20"/>
      <c r="BS95" s="20"/>
      <c r="BT95" s="20"/>
      <c r="BU95" s="20"/>
      <c r="BV95" s="20"/>
      <c r="CB95" s="141"/>
      <c r="CC95" s="25"/>
      <c r="CD95" s="25"/>
      <c r="CE95" s="25"/>
      <c r="CF95" s="25"/>
      <c r="CG95" s="25"/>
      <c r="CH95" s="25"/>
      <c r="CI95" s="121"/>
      <c r="CJ95" s="78"/>
      <c r="CK95" s="78"/>
      <c r="CL95" s="78"/>
      <c r="CM95" s="78"/>
      <c r="CN95" s="78"/>
      <c r="CO95" s="24"/>
      <c r="CP95" s="24"/>
      <c r="CQ95" s="24"/>
      <c r="CR95" s="24"/>
      <c r="CS95" s="25"/>
      <c r="CT95" s="25"/>
      <c r="CU95" s="138">
        <v>91</v>
      </c>
      <c r="CV95" s="138" t="s">
        <v>226</v>
      </c>
      <c r="CW95" s="136" t="s">
        <v>170</v>
      </c>
      <c r="CX95" s="136">
        <v>2300</v>
      </c>
      <c r="CY95" s="136">
        <v>1150</v>
      </c>
      <c r="CZ95" s="23"/>
      <c r="DA95" s="141"/>
      <c r="DB95" s="141"/>
      <c r="DC95" s="14"/>
      <c r="DD95" s="14"/>
      <c r="DE95" s="14"/>
      <c r="DL95" s="15"/>
      <c r="DM95" s="15"/>
      <c r="DN95" s="15"/>
      <c r="DR95" s="20"/>
    </row>
    <row r="96" spans="1:122" s="28" customFormat="1" ht="16.5" customHeight="1" x14ac:dyDescent="0.15">
      <c r="A96" s="20"/>
      <c r="B96" s="20"/>
      <c r="C96" s="20"/>
      <c r="BS96" s="20"/>
      <c r="BT96" s="20"/>
      <c r="BU96" s="20"/>
      <c r="BV96" s="20"/>
      <c r="CB96" s="141"/>
      <c r="CC96" s="25"/>
      <c r="CD96" s="25"/>
      <c r="CE96" s="25"/>
      <c r="CF96" s="25"/>
      <c r="CG96" s="25"/>
      <c r="CH96" s="25"/>
      <c r="CI96" s="121"/>
      <c r="CJ96" s="78"/>
      <c r="CK96" s="78"/>
      <c r="CL96" s="78"/>
      <c r="CM96" s="78"/>
      <c r="CN96" s="78"/>
      <c r="CO96" s="24"/>
      <c r="CP96" s="24"/>
      <c r="CQ96" s="24"/>
      <c r="CR96" s="24"/>
      <c r="CS96" s="25"/>
      <c r="CT96" s="25"/>
      <c r="CU96" s="15">
        <v>92</v>
      </c>
      <c r="CV96" s="15" t="s">
        <v>227</v>
      </c>
      <c r="CW96" s="39" t="s">
        <v>29</v>
      </c>
      <c r="CX96" s="15">
        <v>1900</v>
      </c>
      <c r="CY96" s="15">
        <v>950</v>
      </c>
      <c r="CZ96" s="23"/>
      <c r="DA96" s="141"/>
      <c r="DB96" s="141"/>
      <c r="DC96" s="14"/>
      <c r="DD96" s="14"/>
      <c r="DE96" s="14"/>
      <c r="DR96" s="20"/>
    </row>
    <row r="97" spans="1:123" s="28" customFormat="1" ht="16.5" customHeight="1" x14ac:dyDescent="0.15">
      <c r="A97" s="20"/>
      <c r="B97" s="20"/>
      <c r="C97" s="20"/>
      <c r="BS97" s="20"/>
      <c r="BT97" s="20"/>
      <c r="BU97" s="20"/>
      <c r="CB97" s="141"/>
      <c r="CC97" s="25"/>
      <c r="CD97" s="25"/>
      <c r="CE97" s="25"/>
      <c r="CF97" s="25"/>
      <c r="CG97" s="25"/>
      <c r="CH97" s="25"/>
      <c r="CI97" s="25"/>
      <c r="CJ97" s="25"/>
      <c r="CK97" s="23"/>
      <c r="CL97" s="25"/>
      <c r="CM97" s="25"/>
      <c r="CN97" s="25"/>
      <c r="CO97" s="25"/>
      <c r="CP97" s="25"/>
      <c r="CQ97" s="25"/>
      <c r="CR97" s="25"/>
      <c r="CS97" s="25"/>
      <c r="CT97" s="25"/>
      <c r="CU97" s="15">
        <v>93</v>
      </c>
      <c r="CV97" s="15" t="s">
        <v>227</v>
      </c>
      <c r="CW97" s="39" t="s">
        <v>170</v>
      </c>
      <c r="CX97" s="15">
        <v>3500</v>
      </c>
      <c r="CY97" s="15">
        <v>1750</v>
      </c>
      <c r="CZ97" s="25"/>
      <c r="DA97" s="141"/>
      <c r="DB97" s="141"/>
      <c r="DC97" s="14"/>
      <c r="DD97" s="14"/>
      <c r="DE97" s="14"/>
      <c r="DL97" s="114"/>
      <c r="DM97" s="114"/>
      <c r="DN97" s="114"/>
      <c r="DO97" s="114"/>
      <c r="DP97" s="114"/>
      <c r="DR97" s="20"/>
    </row>
    <row r="98" spans="1:123" s="28" customFormat="1" ht="16.5" customHeight="1" x14ac:dyDescent="0.15">
      <c r="A98" s="20"/>
      <c r="B98" s="20"/>
      <c r="C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CB98" s="141"/>
      <c r="CC98" s="25"/>
      <c r="CD98" s="25"/>
      <c r="CE98" s="25"/>
      <c r="CF98" s="25"/>
      <c r="CG98" s="25"/>
      <c r="CH98" s="25"/>
      <c r="CI98" s="25"/>
      <c r="CJ98" s="25"/>
      <c r="CK98" s="23"/>
      <c r="CL98" s="25"/>
      <c r="CM98" s="25"/>
      <c r="CN98" s="25"/>
      <c r="CO98" s="25"/>
      <c r="CP98" s="25"/>
      <c r="CQ98" s="25"/>
      <c r="CR98" s="25"/>
      <c r="CS98" s="25"/>
      <c r="CT98" s="25"/>
      <c r="CU98" s="15">
        <v>94</v>
      </c>
      <c r="CV98" s="15" t="s">
        <v>228</v>
      </c>
      <c r="CW98" s="39" t="s">
        <v>29</v>
      </c>
      <c r="CX98" s="15">
        <v>2500</v>
      </c>
      <c r="CY98" s="15">
        <v>1250</v>
      </c>
      <c r="CZ98" s="25"/>
      <c r="DA98" s="14"/>
      <c r="DB98" s="14"/>
      <c r="DC98" s="14"/>
      <c r="DD98" s="14"/>
      <c r="DE98" s="15"/>
      <c r="DF98" s="16"/>
      <c r="DL98" s="139"/>
      <c r="DM98" s="139"/>
      <c r="DN98" s="137"/>
      <c r="DO98" s="137"/>
      <c r="DP98" s="137"/>
      <c r="DR98" s="20"/>
    </row>
    <row r="99" spans="1:123" ht="16.5" customHeight="1" x14ac:dyDescent="0.15">
      <c r="BW99" s="28"/>
      <c r="BX99" s="28"/>
      <c r="CU99" s="15">
        <v>95</v>
      </c>
      <c r="CV99" s="15" t="s">
        <v>228</v>
      </c>
      <c r="CW99" s="39" t="s">
        <v>170</v>
      </c>
      <c r="CX99" s="15">
        <v>4000</v>
      </c>
      <c r="CY99" s="15">
        <v>2000</v>
      </c>
      <c r="DA99" s="20"/>
      <c r="DB99" s="20"/>
      <c r="DC99" s="20"/>
      <c r="DD99" s="20"/>
      <c r="DE99" s="20"/>
      <c r="DF99" s="28"/>
      <c r="DG99" s="20"/>
      <c r="DH99" s="20"/>
      <c r="DI99" s="20"/>
      <c r="DJ99" s="20"/>
      <c r="DK99" s="20"/>
      <c r="DL99" s="137"/>
      <c r="DM99" s="137"/>
      <c r="DN99" s="137"/>
      <c r="DO99" s="137"/>
      <c r="DP99" s="137"/>
      <c r="DQ99" s="28"/>
    </row>
    <row r="100" spans="1:123" ht="16.5" customHeight="1" x14ac:dyDescent="0.15">
      <c r="BW100" s="28"/>
      <c r="BX100" s="28"/>
      <c r="CB100" s="28"/>
      <c r="CC100" s="114"/>
      <c r="CD100" s="114"/>
      <c r="CE100" s="114"/>
      <c r="CF100" s="114"/>
      <c r="CG100" s="114"/>
      <c r="CH100" s="114"/>
      <c r="CI100" s="114"/>
      <c r="CJ100" s="114"/>
      <c r="CK100" s="114"/>
      <c r="CL100" s="114"/>
      <c r="CM100" s="114"/>
      <c r="CN100" s="114"/>
      <c r="CO100" s="114"/>
      <c r="CP100" s="114"/>
      <c r="CQ100" s="114"/>
      <c r="CR100" s="114"/>
      <c r="CS100" s="114"/>
      <c r="CT100" s="114"/>
      <c r="CU100" s="15">
        <v>97</v>
      </c>
      <c r="CV100" s="15" t="s">
        <v>229</v>
      </c>
      <c r="CW100" s="39" t="s">
        <v>29</v>
      </c>
      <c r="CX100" s="15">
        <v>100</v>
      </c>
      <c r="CY100" s="15">
        <v>50</v>
      </c>
      <c r="CZ100" s="114"/>
      <c r="DA100" s="143"/>
      <c r="DB100" s="143"/>
      <c r="DC100" s="143"/>
      <c r="DD100" s="114"/>
      <c r="DE100" s="114"/>
      <c r="DF100" s="114"/>
      <c r="DG100" s="20"/>
      <c r="DH100" s="20"/>
      <c r="DI100" s="20"/>
      <c r="DJ100" s="20"/>
      <c r="DK100" s="20"/>
      <c r="DL100" s="142"/>
      <c r="DM100" s="142"/>
      <c r="DN100" s="137"/>
      <c r="DO100" s="137"/>
      <c r="DP100" s="137"/>
      <c r="DQ100" s="28"/>
      <c r="DR100" s="28"/>
      <c r="DS100" s="28"/>
    </row>
    <row r="101" spans="1:123" ht="16.5" customHeight="1" x14ac:dyDescent="0.15">
      <c r="BW101" s="28"/>
      <c r="BX101" s="28"/>
      <c r="CB101" s="114"/>
      <c r="CC101" s="114"/>
      <c r="CD101" s="114"/>
      <c r="CE101" s="114"/>
      <c r="CF101" s="114"/>
      <c r="CG101" s="114"/>
      <c r="CH101" s="114"/>
      <c r="CI101" s="114"/>
      <c r="CJ101" s="114"/>
      <c r="CK101" s="114"/>
      <c r="CL101" s="114"/>
      <c r="CM101" s="114"/>
      <c r="CN101" s="114"/>
      <c r="CO101" s="143"/>
      <c r="CP101" s="143"/>
      <c r="CQ101" s="143"/>
      <c r="CR101" s="143"/>
      <c r="CS101" s="143"/>
      <c r="CT101" s="143"/>
      <c r="CU101" s="15">
        <v>98</v>
      </c>
      <c r="CV101" s="15" t="s">
        <v>230</v>
      </c>
      <c r="CW101" s="39" t="s">
        <v>29</v>
      </c>
      <c r="CX101" s="15">
        <v>100</v>
      </c>
      <c r="CY101" s="15">
        <v>50</v>
      </c>
      <c r="CZ101" s="143"/>
      <c r="DA101" s="139"/>
      <c r="DB101" s="139"/>
      <c r="DC101" s="139"/>
      <c r="DD101" s="137"/>
      <c r="DE101" s="137"/>
      <c r="DF101" s="137"/>
      <c r="DG101" s="20"/>
      <c r="DH101" s="20"/>
      <c r="DI101" s="20"/>
      <c r="DJ101" s="20"/>
      <c r="DK101" s="20"/>
      <c r="DL101" s="139"/>
      <c r="DM101" s="139"/>
      <c r="DN101" s="137"/>
      <c r="DO101" s="137"/>
      <c r="DP101" s="137"/>
      <c r="DQ101" s="114"/>
      <c r="DR101" s="114"/>
      <c r="DS101" s="114"/>
    </row>
    <row r="102" spans="1:123" ht="16.5" customHeight="1" x14ac:dyDescent="0.15">
      <c r="BW102" s="28"/>
      <c r="BX102" s="28"/>
      <c r="CB102" s="137"/>
      <c r="CC102" s="137"/>
      <c r="CD102" s="137"/>
      <c r="CE102" s="137"/>
      <c r="CF102" s="137"/>
      <c r="CG102" s="137"/>
      <c r="CH102" s="137"/>
      <c r="CI102" s="137"/>
      <c r="CJ102" s="137"/>
      <c r="CK102" s="137"/>
      <c r="CL102" s="137"/>
      <c r="CM102" s="137"/>
      <c r="CN102" s="137"/>
      <c r="CO102" s="139"/>
      <c r="CP102" s="139"/>
      <c r="CQ102" s="139"/>
      <c r="CR102" s="139"/>
      <c r="CS102" s="139"/>
      <c r="CT102" s="139"/>
      <c r="CU102" s="15">
        <v>99</v>
      </c>
      <c r="CV102" s="15" t="s">
        <v>231</v>
      </c>
      <c r="CW102" s="39" t="s">
        <v>29</v>
      </c>
      <c r="CX102" s="15">
        <v>200</v>
      </c>
      <c r="CY102" s="15">
        <v>150</v>
      </c>
      <c r="CZ102" s="139"/>
      <c r="DA102" s="139"/>
      <c r="DB102" s="139"/>
      <c r="DC102" s="139"/>
      <c r="DD102" s="137"/>
      <c r="DE102" s="137"/>
      <c r="DF102" s="137"/>
      <c r="DG102" s="20"/>
      <c r="DH102" s="20"/>
      <c r="DI102" s="20"/>
      <c r="DJ102" s="20"/>
      <c r="DK102" s="20"/>
      <c r="DL102" s="114"/>
      <c r="DM102" s="114"/>
      <c r="DN102" s="114"/>
      <c r="DO102" s="114"/>
      <c r="DP102" s="114"/>
      <c r="DQ102" s="137"/>
      <c r="DR102" s="137"/>
      <c r="DS102" s="137"/>
    </row>
    <row r="103" spans="1:123" ht="16.5" customHeight="1" x14ac:dyDescent="0.15">
      <c r="BW103" s="28"/>
      <c r="BX103" s="28"/>
      <c r="CB103" s="137"/>
      <c r="CC103" s="137"/>
      <c r="CD103" s="137"/>
      <c r="CE103" s="137"/>
      <c r="CF103" s="137"/>
      <c r="CG103" s="137"/>
      <c r="CH103" s="137"/>
      <c r="CI103" s="137"/>
      <c r="CJ103" s="137"/>
      <c r="CK103" s="137"/>
      <c r="CL103" s="137"/>
      <c r="CM103" s="137"/>
      <c r="CN103" s="137"/>
      <c r="CO103" s="139"/>
      <c r="CP103" s="139"/>
      <c r="CQ103" s="139"/>
      <c r="CR103" s="139"/>
      <c r="CS103" s="139"/>
      <c r="CT103" s="139"/>
      <c r="CU103" s="15">
        <v>100</v>
      </c>
      <c r="CV103" s="15" t="s">
        <v>232</v>
      </c>
      <c r="CW103" s="39" t="s">
        <v>29</v>
      </c>
      <c r="CX103" s="15">
        <v>400</v>
      </c>
      <c r="CY103" s="15">
        <v>200</v>
      </c>
      <c r="CZ103" s="139"/>
      <c r="DA103" s="139"/>
      <c r="DB103" s="139"/>
      <c r="DC103" s="139"/>
      <c r="DD103" s="137"/>
      <c r="DE103" s="137"/>
      <c r="DF103" s="137"/>
      <c r="DG103" s="20"/>
      <c r="DH103" s="20"/>
      <c r="DI103" s="20"/>
      <c r="DJ103" s="20"/>
      <c r="DK103" s="20"/>
      <c r="DL103" s="114"/>
      <c r="DM103" s="114"/>
      <c r="DN103" s="114"/>
      <c r="DO103" s="114"/>
      <c r="DP103" s="114"/>
      <c r="DQ103" s="137"/>
      <c r="DR103" s="137"/>
      <c r="DS103" s="137"/>
    </row>
    <row r="104" spans="1:123" ht="16.5" customHeight="1" x14ac:dyDescent="0.15">
      <c r="BW104" s="28"/>
      <c r="BX104" s="28"/>
      <c r="CB104" s="137"/>
      <c r="CC104" s="137"/>
      <c r="CD104" s="137"/>
      <c r="CE104" s="137"/>
      <c r="CF104" s="137"/>
      <c r="CG104" s="137"/>
      <c r="CH104" s="137"/>
      <c r="CI104" s="137"/>
      <c r="CJ104" s="137"/>
      <c r="CK104" s="137"/>
      <c r="CL104" s="137"/>
      <c r="CM104" s="137"/>
      <c r="CN104" s="137"/>
      <c r="CO104" s="139"/>
      <c r="CP104" s="139"/>
      <c r="CQ104" s="139"/>
      <c r="CR104" s="139"/>
      <c r="CS104" s="139"/>
      <c r="CT104" s="139"/>
      <c r="CU104" s="15">
        <v>101</v>
      </c>
      <c r="CV104" s="15" t="s">
        <v>233</v>
      </c>
      <c r="CW104" s="39" t="s">
        <v>29</v>
      </c>
      <c r="CX104" s="15">
        <v>400</v>
      </c>
      <c r="CY104" s="15">
        <v>200</v>
      </c>
      <c r="CZ104" s="139"/>
      <c r="DA104" s="139"/>
      <c r="DB104" s="139"/>
      <c r="DC104" s="139"/>
      <c r="DD104" s="137"/>
      <c r="DE104" s="137"/>
      <c r="DF104" s="137"/>
      <c r="DG104" s="20"/>
      <c r="DH104" s="20"/>
      <c r="DI104" s="20"/>
      <c r="DJ104" s="20"/>
      <c r="DK104" s="20"/>
      <c r="DL104" s="114"/>
      <c r="DM104" s="114"/>
      <c r="DN104" s="114"/>
      <c r="DO104" s="114"/>
      <c r="DP104" s="114"/>
      <c r="DQ104" s="137"/>
      <c r="DR104" s="137"/>
      <c r="DS104" s="137"/>
    </row>
    <row r="105" spans="1:123" ht="16.5" customHeight="1" x14ac:dyDescent="0.15">
      <c r="BW105" s="28"/>
      <c r="BX105" s="28"/>
      <c r="CB105" s="137"/>
      <c r="CC105" s="137"/>
      <c r="CD105" s="137"/>
      <c r="CE105" s="137"/>
      <c r="CF105" s="137"/>
      <c r="CG105" s="137"/>
      <c r="CH105" s="137"/>
      <c r="CI105" s="137"/>
      <c r="CJ105" s="137"/>
      <c r="CK105" s="137"/>
      <c r="CL105" s="137"/>
      <c r="CM105" s="137"/>
      <c r="CN105" s="137"/>
      <c r="CO105" s="139"/>
      <c r="CP105" s="139"/>
      <c r="CQ105" s="139"/>
      <c r="CR105" s="139"/>
      <c r="CS105" s="139"/>
      <c r="CT105" s="139"/>
      <c r="CU105" s="15">
        <v>102</v>
      </c>
      <c r="CV105" s="15" t="s">
        <v>234</v>
      </c>
      <c r="CW105" s="39" t="s">
        <v>29</v>
      </c>
      <c r="CX105" s="15">
        <v>400</v>
      </c>
      <c r="CY105" s="15">
        <v>200</v>
      </c>
      <c r="CZ105" s="139"/>
      <c r="DA105" s="139"/>
      <c r="DB105" s="139"/>
      <c r="DC105" s="139"/>
      <c r="DD105" s="137"/>
      <c r="DE105" s="137"/>
      <c r="DF105" s="137"/>
      <c r="DG105" s="20"/>
      <c r="DH105" s="20"/>
      <c r="DI105" s="20"/>
      <c r="DJ105" s="20"/>
      <c r="DK105" s="20"/>
      <c r="DO105" s="28"/>
      <c r="DP105" s="28"/>
      <c r="DQ105" s="137"/>
      <c r="DR105" s="137"/>
      <c r="DS105" s="137"/>
    </row>
    <row r="106" spans="1:123" ht="16.5" customHeight="1" x14ac:dyDescent="0.15">
      <c r="BW106" s="28"/>
      <c r="BX106" s="28"/>
      <c r="CB106" s="137"/>
      <c r="CC106" s="137"/>
      <c r="CD106" s="137"/>
      <c r="CE106" s="137"/>
      <c r="CF106" s="137"/>
      <c r="CG106" s="137"/>
      <c r="CH106" s="137"/>
      <c r="CI106" s="137"/>
      <c r="CJ106" s="137"/>
      <c r="CK106" s="137"/>
      <c r="CL106" s="137"/>
      <c r="CM106" s="137"/>
      <c r="CN106" s="137"/>
      <c r="CO106" s="139"/>
      <c r="CP106" s="139"/>
      <c r="CQ106" s="139"/>
      <c r="CR106" s="139"/>
      <c r="CS106" s="139"/>
      <c r="CT106" s="139"/>
      <c r="CU106" s="15">
        <v>103</v>
      </c>
      <c r="CV106" s="15" t="s">
        <v>235</v>
      </c>
      <c r="CW106" s="39" t="s">
        <v>29</v>
      </c>
      <c r="CX106" s="15">
        <v>100</v>
      </c>
      <c r="CY106" s="15">
        <v>50</v>
      </c>
      <c r="CZ106" s="139"/>
      <c r="DA106" s="139"/>
      <c r="DB106" s="139"/>
      <c r="DC106" s="139"/>
      <c r="DD106" s="137"/>
      <c r="DE106" s="137"/>
      <c r="DF106" s="137"/>
      <c r="DG106" s="20"/>
      <c r="DH106" s="20"/>
      <c r="DI106" s="20"/>
      <c r="DJ106" s="20"/>
      <c r="DK106" s="20"/>
      <c r="DO106" s="28"/>
      <c r="DP106" s="28"/>
      <c r="DQ106" s="114"/>
      <c r="DR106" s="114"/>
      <c r="DS106" s="114"/>
    </row>
    <row r="107" spans="1:123" ht="16.5" customHeight="1" x14ac:dyDescent="0.15">
      <c r="BW107" s="28"/>
      <c r="BX107" s="28"/>
      <c r="CB107" s="137"/>
      <c r="CC107" s="137"/>
      <c r="CD107" s="137"/>
      <c r="CE107" s="137"/>
      <c r="CF107" s="137"/>
      <c r="CG107" s="137"/>
      <c r="CH107" s="137"/>
      <c r="CI107" s="137"/>
      <c r="CJ107" s="137"/>
      <c r="CK107" s="137"/>
      <c r="CL107" s="137"/>
      <c r="CM107" s="137"/>
      <c r="CN107" s="137"/>
      <c r="CO107" s="139"/>
      <c r="CP107" s="139"/>
      <c r="CQ107" s="139"/>
      <c r="CR107" s="139"/>
      <c r="CS107" s="139"/>
      <c r="CT107" s="139"/>
      <c r="CU107" s="15">
        <v>104</v>
      </c>
      <c r="CV107" s="15" t="s">
        <v>236</v>
      </c>
      <c r="CW107" s="39" t="s">
        <v>29</v>
      </c>
      <c r="CX107" s="15">
        <v>100</v>
      </c>
      <c r="CY107" s="15">
        <v>50</v>
      </c>
      <c r="CZ107" s="139"/>
      <c r="DA107" s="139"/>
      <c r="DB107" s="139"/>
      <c r="DC107" s="139"/>
      <c r="DD107" s="137"/>
      <c r="DE107" s="137"/>
      <c r="DF107" s="137"/>
      <c r="DG107" s="20"/>
      <c r="DH107" s="20"/>
      <c r="DI107" s="20"/>
      <c r="DJ107" s="20"/>
      <c r="DK107" s="20"/>
      <c r="DO107" s="28"/>
      <c r="DP107" s="28"/>
      <c r="DQ107" s="114"/>
      <c r="DR107" s="114"/>
      <c r="DS107" s="114"/>
    </row>
    <row r="108" spans="1:123" ht="16.5" customHeight="1" x14ac:dyDescent="0.15">
      <c r="BQ108" s="14"/>
      <c r="BR108" s="14"/>
      <c r="BW108" s="28"/>
      <c r="BX108" s="28"/>
      <c r="CB108" s="114"/>
      <c r="CC108" s="114"/>
      <c r="CD108" s="114"/>
      <c r="CE108" s="114"/>
      <c r="CF108" s="137"/>
      <c r="CG108" s="137"/>
      <c r="CH108" s="137"/>
      <c r="CI108" s="137"/>
      <c r="CJ108" s="137"/>
      <c r="CK108" s="137"/>
      <c r="CL108" s="137"/>
      <c r="CM108" s="137"/>
      <c r="CN108" s="137"/>
      <c r="CO108" s="139"/>
      <c r="CP108" s="139"/>
      <c r="CQ108" s="139"/>
      <c r="CR108" s="139"/>
      <c r="CS108" s="139"/>
      <c r="CT108" s="139"/>
      <c r="CU108" s="15">
        <v>105</v>
      </c>
      <c r="CV108" s="15" t="s">
        <v>237</v>
      </c>
      <c r="CW108" s="39" t="s">
        <v>29</v>
      </c>
      <c r="CX108" s="15">
        <v>100</v>
      </c>
      <c r="CY108" s="15">
        <v>50</v>
      </c>
      <c r="CZ108" s="139"/>
      <c r="DG108" s="20"/>
      <c r="DH108" s="20"/>
      <c r="DI108" s="20"/>
      <c r="DJ108" s="20"/>
      <c r="DK108" s="20"/>
      <c r="DO108" s="28"/>
      <c r="DP108" s="28"/>
      <c r="DQ108" s="114"/>
      <c r="DR108" s="114"/>
      <c r="DS108" s="114"/>
    </row>
    <row r="109" spans="1:123" s="14" customFormat="1" ht="16.5" customHeight="1" x14ac:dyDescent="0.15">
      <c r="C109" s="20"/>
      <c r="AN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S109" s="20"/>
      <c r="BT109" s="20"/>
      <c r="BU109" s="20"/>
      <c r="BV109" s="20"/>
      <c r="BW109" s="28"/>
      <c r="BX109" s="28"/>
      <c r="BZ109" s="29"/>
      <c r="CA109" s="29"/>
      <c r="CB109" s="141"/>
      <c r="CC109" s="25"/>
      <c r="CD109" s="25"/>
      <c r="CE109" s="25"/>
      <c r="CF109" s="25"/>
      <c r="CG109" s="25"/>
      <c r="CH109" s="25"/>
      <c r="CI109" s="25"/>
      <c r="CJ109" s="25"/>
      <c r="CK109" s="25"/>
      <c r="CL109" s="25"/>
      <c r="CM109" s="25"/>
      <c r="CN109" s="25"/>
      <c r="CO109" s="25"/>
      <c r="CP109" s="25"/>
      <c r="CQ109" s="25"/>
      <c r="CR109" s="25"/>
      <c r="CS109" s="25"/>
      <c r="CT109" s="25"/>
      <c r="CU109" s="15">
        <v>106</v>
      </c>
      <c r="CV109" s="15" t="s">
        <v>238</v>
      </c>
      <c r="CW109" s="39" t="s">
        <v>29</v>
      </c>
      <c r="CX109" s="15">
        <v>400</v>
      </c>
      <c r="CY109" s="15">
        <v>200</v>
      </c>
      <c r="CZ109" s="25"/>
      <c r="DE109" s="15"/>
      <c r="DF109" s="16"/>
      <c r="DL109" s="15"/>
      <c r="DM109" s="15"/>
      <c r="DN109" s="15"/>
      <c r="DO109" s="28"/>
      <c r="DP109" s="28"/>
      <c r="DQ109" s="28"/>
      <c r="DR109" s="28"/>
      <c r="DS109" s="28"/>
    </row>
    <row r="110" spans="1:123" s="14" customFormat="1" ht="16.5" customHeight="1" x14ac:dyDescent="0.15">
      <c r="C110" s="20"/>
      <c r="AN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S110" s="20"/>
      <c r="BT110" s="20"/>
      <c r="BU110" s="20"/>
      <c r="BV110" s="20"/>
      <c r="BW110" s="28"/>
      <c r="BX110" s="28"/>
      <c r="BZ110" s="29"/>
      <c r="CA110" s="29"/>
      <c r="CB110" s="29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4"/>
      <c r="CP110" s="24"/>
      <c r="CQ110" s="24"/>
      <c r="CR110" s="24"/>
      <c r="CS110" s="25"/>
      <c r="CT110" s="25"/>
      <c r="CU110" s="15">
        <v>107</v>
      </c>
      <c r="CV110" s="15" t="s">
        <v>239</v>
      </c>
      <c r="CW110" s="39" t="s">
        <v>29</v>
      </c>
      <c r="CX110" s="15">
        <v>400</v>
      </c>
      <c r="CY110" s="15">
        <v>200</v>
      </c>
      <c r="CZ110" s="23"/>
      <c r="DE110" s="15"/>
      <c r="DF110" s="16"/>
      <c r="DL110" s="15"/>
      <c r="DM110" s="15"/>
      <c r="DN110" s="15"/>
      <c r="DO110" s="20"/>
      <c r="DP110" s="20"/>
      <c r="DQ110" s="20"/>
      <c r="DR110" s="20"/>
      <c r="DS110" s="20"/>
    </row>
    <row r="111" spans="1:123" s="14" customFormat="1" ht="16.5" customHeight="1" x14ac:dyDescent="0.15">
      <c r="C111" s="20"/>
      <c r="AN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S111" s="20"/>
      <c r="BT111" s="20"/>
      <c r="BU111" s="20"/>
      <c r="BV111" s="20"/>
      <c r="BW111" s="28"/>
      <c r="BX111" s="28"/>
      <c r="BZ111" s="29"/>
      <c r="CA111" s="29"/>
      <c r="CB111" s="29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4"/>
      <c r="CP111" s="24"/>
      <c r="CQ111" s="24"/>
      <c r="CR111" s="24"/>
      <c r="CS111" s="25"/>
      <c r="CT111" s="25"/>
      <c r="CU111" s="15">
        <v>108</v>
      </c>
      <c r="CV111" s="15" t="s">
        <v>240</v>
      </c>
      <c r="CW111" s="39" t="s">
        <v>29</v>
      </c>
      <c r="CX111" s="15">
        <v>300</v>
      </c>
      <c r="CY111" s="15">
        <v>150</v>
      </c>
      <c r="CZ111" s="23"/>
      <c r="DE111" s="15"/>
      <c r="DF111" s="16"/>
      <c r="DL111" s="15"/>
      <c r="DM111" s="15"/>
      <c r="DN111" s="15"/>
      <c r="DO111" s="20"/>
      <c r="DP111" s="20"/>
      <c r="DQ111" s="20"/>
      <c r="DR111" s="20"/>
      <c r="DS111" s="20"/>
    </row>
    <row r="112" spans="1:123" s="14" customFormat="1" ht="16.5" customHeight="1" x14ac:dyDescent="0.15">
      <c r="AN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S112" s="20"/>
      <c r="BT112" s="20"/>
      <c r="BU112" s="20"/>
      <c r="BV112" s="20"/>
      <c r="BW112" s="28"/>
      <c r="BX112" s="28"/>
      <c r="BZ112" s="29"/>
      <c r="CA112" s="29"/>
      <c r="CB112" s="29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4"/>
      <c r="CP112" s="24"/>
      <c r="CQ112" s="24"/>
      <c r="CR112" s="24"/>
      <c r="CS112" s="25"/>
      <c r="CT112" s="25"/>
      <c r="CU112" s="15">
        <v>111</v>
      </c>
      <c r="CV112" s="15" t="s">
        <v>241</v>
      </c>
      <c r="CW112" s="39" t="s">
        <v>29</v>
      </c>
      <c r="CX112" s="15">
        <v>200</v>
      </c>
      <c r="CY112" s="15">
        <v>100</v>
      </c>
      <c r="CZ112" s="23"/>
      <c r="DE112" s="15"/>
      <c r="DF112" s="16"/>
      <c r="DL112" s="15"/>
      <c r="DM112" s="15"/>
      <c r="DN112" s="15"/>
      <c r="DO112" s="20"/>
      <c r="DP112" s="20"/>
      <c r="DQ112" s="20"/>
      <c r="DR112" s="20"/>
      <c r="DS112" s="20"/>
    </row>
    <row r="113" spans="15:123" s="14" customFormat="1" ht="16.5" customHeight="1" x14ac:dyDescent="0.15">
      <c r="AN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S113" s="20"/>
      <c r="BT113" s="20"/>
      <c r="BU113" s="20"/>
      <c r="BV113" s="20"/>
      <c r="BW113" s="28"/>
      <c r="BX113" s="28"/>
      <c r="BZ113" s="29"/>
      <c r="CA113" s="29"/>
      <c r="CB113" s="29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4"/>
      <c r="CP113" s="24"/>
      <c r="CQ113" s="24"/>
      <c r="CR113" s="24"/>
      <c r="CS113" s="25"/>
      <c r="CT113" s="25"/>
      <c r="CU113" s="15">
        <v>112</v>
      </c>
      <c r="CV113" s="15" t="s">
        <v>242</v>
      </c>
      <c r="CW113" s="39" t="s">
        <v>29</v>
      </c>
      <c r="CX113" s="15">
        <v>200</v>
      </c>
      <c r="CY113" s="15">
        <v>100</v>
      </c>
      <c r="CZ113" s="23"/>
      <c r="DE113" s="15"/>
      <c r="DF113" s="16"/>
      <c r="DL113" s="15"/>
      <c r="DM113" s="15"/>
      <c r="DN113" s="15"/>
      <c r="DO113" s="20"/>
      <c r="DP113" s="20"/>
      <c r="DQ113" s="20"/>
      <c r="DR113" s="20"/>
      <c r="DS113" s="20"/>
    </row>
    <row r="114" spans="15:123" s="14" customFormat="1" ht="16.5" customHeight="1" x14ac:dyDescent="0.15">
      <c r="AN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S114" s="20"/>
      <c r="BT114" s="20"/>
      <c r="BU114" s="20"/>
      <c r="BV114" s="20"/>
      <c r="BW114" s="28"/>
      <c r="BX114" s="28"/>
      <c r="BZ114" s="29"/>
      <c r="CA114" s="29"/>
      <c r="CB114" s="29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4"/>
      <c r="CP114" s="24"/>
      <c r="CQ114" s="24"/>
      <c r="CR114" s="24"/>
      <c r="CS114" s="25"/>
      <c r="CT114" s="25"/>
      <c r="CU114" s="15">
        <v>113</v>
      </c>
      <c r="CV114" s="15" t="s">
        <v>243</v>
      </c>
      <c r="CW114" s="39" t="s">
        <v>29</v>
      </c>
      <c r="CX114" s="15">
        <v>200</v>
      </c>
      <c r="CY114" s="15">
        <v>100</v>
      </c>
      <c r="CZ114" s="23"/>
      <c r="DE114" s="15"/>
      <c r="DF114" s="16"/>
      <c r="DL114" s="15"/>
      <c r="DM114" s="15"/>
      <c r="DN114" s="15"/>
      <c r="DO114" s="20"/>
      <c r="DP114" s="20"/>
      <c r="DQ114" s="20"/>
      <c r="DR114" s="20"/>
      <c r="DS114" s="20"/>
    </row>
    <row r="115" spans="15:123" s="14" customFormat="1" ht="16.5" customHeight="1" x14ac:dyDescent="0.15">
      <c r="AN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S115" s="20"/>
      <c r="BT115" s="20"/>
      <c r="BU115" s="20"/>
      <c r="BV115" s="20"/>
      <c r="BW115" s="28"/>
      <c r="BX115" s="28"/>
      <c r="BZ115" s="29"/>
      <c r="CA115" s="29"/>
      <c r="CB115" s="29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4"/>
      <c r="CP115" s="24"/>
      <c r="CQ115" s="24"/>
      <c r="CR115" s="24"/>
      <c r="CS115" s="25"/>
      <c r="CT115" s="25"/>
      <c r="CU115" s="15">
        <v>115</v>
      </c>
      <c r="CV115" s="15" t="s">
        <v>244</v>
      </c>
      <c r="CW115" s="39" t="s">
        <v>29</v>
      </c>
      <c r="CX115" s="15">
        <v>200</v>
      </c>
      <c r="CY115" s="15">
        <v>100</v>
      </c>
      <c r="CZ115" s="23"/>
      <c r="DE115" s="15"/>
      <c r="DF115" s="16"/>
      <c r="DL115" s="15"/>
      <c r="DM115" s="15"/>
      <c r="DN115" s="15"/>
      <c r="DO115" s="20"/>
      <c r="DP115" s="20"/>
      <c r="DQ115" s="20"/>
      <c r="DR115" s="20"/>
      <c r="DS115" s="20"/>
    </row>
    <row r="116" spans="15:123" s="14" customFormat="1" ht="16.5" customHeight="1" x14ac:dyDescent="0.15">
      <c r="AN116" s="20"/>
      <c r="AO116" s="22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S116" s="20"/>
      <c r="BT116" s="20"/>
      <c r="BU116" s="20"/>
      <c r="BV116" s="20"/>
      <c r="BW116" s="28"/>
      <c r="BX116" s="28"/>
      <c r="BZ116" s="29"/>
      <c r="CA116" s="29"/>
      <c r="CB116" s="29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4"/>
      <c r="CP116" s="24"/>
      <c r="CQ116" s="24"/>
      <c r="CR116" s="24"/>
      <c r="CS116" s="25"/>
      <c r="CT116" s="25"/>
      <c r="CU116" s="15">
        <v>116</v>
      </c>
      <c r="CV116" s="15" t="s">
        <v>245</v>
      </c>
      <c r="CW116" s="39" t="s">
        <v>29</v>
      </c>
      <c r="CX116" s="15">
        <v>100</v>
      </c>
      <c r="CY116" s="15">
        <v>50</v>
      </c>
      <c r="CZ116" s="23"/>
      <c r="DE116" s="15"/>
      <c r="DF116" s="16"/>
      <c r="DL116" s="15"/>
      <c r="DM116" s="15"/>
      <c r="DN116" s="15"/>
      <c r="DO116" s="20"/>
      <c r="DP116" s="20"/>
      <c r="DQ116" s="20"/>
      <c r="DR116" s="20"/>
      <c r="DS116" s="20"/>
    </row>
    <row r="117" spans="15:123" s="14" customFormat="1" ht="16.5" customHeight="1" x14ac:dyDescent="0.15">
      <c r="AN117" s="20"/>
      <c r="AO117" s="22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S117" s="20"/>
      <c r="BT117" s="20"/>
      <c r="BU117" s="20"/>
      <c r="BV117" s="20"/>
      <c r="BW117" s="28"/>
      <c r="BX117" s="28"/>
      <c r="BZ117" s="29"/>
      <c r="CA117" s="29"/>
      <c r="CB117" s="29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4"/>
      <c r="CP117" s="24"/>
      <c r="CQ117" s="24"/>
      <c r="CR117" s="24"/>
      <c r="CS117" s="25"/>
      <c r="CT117" s="25"/>
      <c r="CU117" s="15">
        <v>117</v>
      </c>
      <c r="CV117" s="15" t="s">
        <v>246</v>
      </c>
      <c r="CW117" s="39" t="s">
        <v>29</v>
      </c>
      <c r="CX117" s="15">
        <v>200</v>
      </c>
      <c r="CY117" s="15">
        <v>100</v>
      </c>
      <c r="CZ117" s="23"/>
      <c r="DE117" s="15"/>
      <c r="DF117" s="16"/>
      <c r="DL117" s="15"/>
      <c r="DM117" s="15"/>
      <c r="DN117" s="15"/>
      <c r="DO117" s="20"/>
      <c r="DP117" s="20"/>
      <c r="DQ117" s="20"/>
      <c r="DR117" s="20"/>
      <c r="DS117" s="20"/>
    </row>
    <row r="118" spans="15:123" s="14" customFormat="1" ht="16.5" customHeight="1" x14ac:dyDescent="0.15">
      <c r="AN118" s="20"/>
      <c r="AO118" s="22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S118" s="20"/>
      <c r="BT118" s="20"/>
      <c r="BU118" s="20"/>
      <c r="BV118" s="20"/>
      <c r="BW118" s="28"/>
      <c r="BX118" s="28"/>
      <c r="BZ118" s="29"/>
      <c r="CA118" s="29"/>
      <c r="CB118" s="29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4"/>
      <c r="CP118" s="24"/>
      <c r="CQ118" s="24"/>
      <c r="CR118" s="24"/>
      <c r="CS118" s="25"/>
      <c r="CT118" s="25"/>
      <c r="CU118" s="15">
        <v>118</v>
      </c>
      <c r="CV118" s="15" t="s">
        <v>247</v>
      </c>
      <c r="CW118" s="39" t="s">
        <v>29</v>
      </c>
      <c r="CX118" s="15">
        <v>100</v>
      </c>
      <c r="CY118" s="15">
        <v>50</v>
      </c>
      <c r="CZ118" s="23"/>
      <c r="DE118" s="15"/>
      <c r="DF118" s="16"/>
      <c r="DL118" s="15"/>
      <c r="DM118" s="15"/>
      <c r="DN118" s="15"/>
      <c r="DO118" s="20"/>
      <c r="DP118" s="20"/>
      <c r="DQ118" s="20"/>
      <c r="DR118" s="20"/>
      <c r="DS118" s="20"/>
    </row>
    <row r="119" spans="15:123" s="14" customFormat="1" ht="16.5" customHeight="1" x14ac:dyDescent="0.15">
      <c r="AN119" s="20"/>
      <c r="AO119" s="22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S119" s="20"/>
      <c r="BT119" s="20"/>
      <c r="BU119" s="20"/>
      <c r="BV119" s="20"/>
      <c r="BW119" s="28"/>
      <c r="BX119" s="28"/>
      <c r="BZ119" s="29"/>
      <c r="CA119" s="29"/>
      <c r="CB119" s="29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4"/>
      <c r="CP119" s="24"/>
      <c r="CQ119" s="24"/>
      <c r="CR119" s="24"/>
      <c r="CS119" s="25"/>
      <c r="CT119" s="25"/>
      <c r="CU119" s="15">
        <v>119</v>
      </c>
      <c r="CV119" s="15" t="s">
        <v>248</v>
      </c>
      <c r="CW119" s="39" t="s">
        <v>29</v>
      </c>
      <c r="CX119" s="15">
        <v>100</v>
      </c>
      <c r="CY119" s="15">
        <v>50</v>
      </c>
      <c r="CZ119" s="23"/>
      <c r="DE119" s="15"/>
      <c r="DF119" s="16"/>
      <c r="DL119" s="15"/>
      <c r="DM119" s="15"/>
      <c r="DN119" s="15"/>
      <c r="DO119" s="20"/>
      <c r="DP119" s="20"/>
      <c r="DQ119" s="20"/>
      <c r="DR119" s="20"/>
      <c r="DS119" s="20"/>
    </row>
    <row r="120" spans="15:123" s="14" customFormat="1" ht="16.5" customHeight="1" x14ac:dyDescent="0.15">
      <c r="O120" s="20"/>
      <c r="P120" s="22"/>
      <c r="Q120" s="20"/>
      <c r="R120" s="20"/>
      <c r="AC120" s="22"/>
      <c r="AD120" s="20"/>
      <c r="AE120" s="20"/>
      <c r="AF120" s="20"/>
      <c r="AG120" s="22"/>
      <c r="AH120" s="20"/>
      <c r="AI120" s="20"/>
      <c r="AJ120" s="20"/>
      <c r="AN120" s="20"/>
      <c r="AO120" s="22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S120" s="20"/>
      <c r="BT120" s="20"/>
      <c r="BU120" s="20"/>
      <c r="BV120" s="20"/>
      <c r="BW120" s="128"/>
      <c r="BX120" s="128"/>
      <c r="BZ120" s="29"/>
      <c r="CA120" s="29"/>
      <c r="CB120" s="29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4"/>
      <c r="CP120" s="24"/>
      <c r="CQ120" s="24"/>
      <c r="CR120" s="24"/>
      <c r="CS120" s="25"/>
      <c r="CT120" s="25"/>
      <c r="CU120" s="15">
        <v>120</v>
      </c>
      <c r="CV120" s="15" t="s">
        <v>249</v>
      </c>
      <c r="CW120" s="39" t="s">
        <v>29</v>
      </c>
      <c r="CX120" s="15">
        <v>100</v>
      </c>
      <c r="CY120" s="15">
        <v>50</v>
      </c>
      <c r="CZ120" s="23"/>
      <c r="DE120" s="15"/>
      <c r="DF120" s="16"/>
      <c r="DL120" s="15"/>
      <c r="DM120" s="15"/>
      <c r="DN120" s="15"/>
      <c r="DO120" s="20"/>
      <c r="DP120" s="20"/>
      <c r="DQ120" s="20"/>
      <c r="DR120" s="20"/>
      <c r="DS120" s="20"/>
    </row>
    <row r="121" spans="15:123" s="14" customFormat="1" ht="16.5" customHeight="1" x14ac:dyDescent="0.15">
      <c r="O121" s="20"/>
      <c r="P121" s="22"/>
      <c r="Q121" s="20"/>
      <c r="R121" s="20"/>
      <c r="AC121" s="22"/>
      <c r="AD121" s="20"/>
      <c r="AE121" s="20"/>
      <c r="AF121" s="20"/>
      <c r="AG121" s="22"/>
      <c r="AH121" s="20"/>
      <c r="AI121" s="20"/>
      <c r="AJ121" s="20"/>
      <c r="AN121" s="20"/>
      <c r="AO121" s="22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S121" s="20"/>
      <c r="BT121" s="20"/>
      <c r="BU121" s="20"/>
      <c r="BV121" s="20"/>
      <c r="BW121" s="28"/>
      <c r="BX121" s="28"/>
      <c r="BZ121" s="29"/>
      <c r="CA121" s="29"/>
      <c r="CB121" s="29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4"/>
      <c r="CP121" s="24"/>
      <c r="CQ121" s="24"/>
      <c r="CR121" s="24"/>
      <c r="CS121" s="25"/>
      <c r="CT121" s="25"/>
      <c r="CU121" s="15">
        <v>122</v>
      </c>
      <c r="CV121" s="15" t="s">
        <v>250</v>
      </c>
      <c r="CW121" s="39" t="s">
        <v>29</v>
      </c>
      <c r="CX121" s="15">
        <v>300</v>
      </c>
      <c r="CY121" s="15">
        <v>150</v>
      </c>
      <c r="CZ121" s="23"/>
      <c r="DE121" s="15"/>
      <c r="DF121" s="16"/>
      <c r="DL121" s="15"/>
      <c r="DM121" s="15"/>
      <c r="DN121" s="15"/>
      <c r="DO121" s="20"/>
      <c r="DP121" s="20"/>
      <c r="DQ121" s="20"/>
      <c r="DR121" s="20"/>
      <c r="DS121" s="20"/>
    </row>
    <row r="122" spans="15:123" s="14" customFormat="1" ht="16.5" customHeight="1" x14ac:dyDescent="0.15">
      <c r="O122" s="20"/>
      <c r="P122" s="22"/>
      <c r="Q122" s="20"/>
      <c r="R122" s="20"/>
      <c r="AC122" s="22"/>
      <c r="AD122" s="20"/>
      <c r="AE122" s="20"/>
      <c r="AF122" s="20"/>
      <c r="AG122" s="22"/>
      <c r="AH122" s="20"/>
      <c r="AI122" s="20"/>
      <c r="AJ122" s="20"/>
      <c r="AN122" s="20"/>
      <c r="AO122" s="22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S122" s="20"/>
      <c r="BT122" s="20"/>
      <c r="BU122" s="20"/>
      <c r="BV122" s="20"/>
      <c r="BW122" s="28"/>
      <c r="BX122" s="28"/>
      <c r="BZ122" s="29"/>
      <c r="CA122" s="29"/>
      <c r="CB122" s="29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4"/>
      <c r="CP122" s="24"/>
      <c r="CQ122" s="24"/>
      <c r="CR122" s="24"/>
      <c r="CS122" s="25"/>
      <c r="CT122" s="25"/>
      <c r="CU122" s="15">
        <v>123</v>
      </c>
      <c r="CV122" s="15" t="s">
        <v>251</v>
      </c>
      <c r="CW122" s="39" t="s">
        <v>29</v>
      </c>
      <c r="CX122" s="15">
        <v>300</v>
      </c>
      <c r="CY122" s="15">
        <v>150</v>
      </c>
      <c r="CZ122" s="23"/>
      <c r="DE122" s="15"/>
      <c r="DF122" s="16"/>
      <c r="DL122" s="15"/>
      <c r="DM122" s="15"/>
      <c r="DN122" s="15"/>
      <c r="DO122" s="20"/>
      <c r="DP122" s="20"/>
      <c r="DQ122" s="20"/>
      <c r="DR122" s="20"/>
      <c r="DS122" s="20"/>
    </row>
    <row r="123" spans="15:123" s="14" customFormat="1" ht="16.5" customHeight="1" x14ac:dyDescent="0.15">
      <c r="O123" s="20"/>
      <c r="P123" s="22"/>
      <c r="Q123" s="20"/>
      <c r="R123" s="20"/>
      <c r="AC123" s="22"/>
      <c r="AD123" s="20"/>
      <c r="AE123" s="20"/>
      <c r="AF123" s="20"/>
      <c r="AG123" s="22"/>
      <c r="AH123" s="20"/>
      <c r="AI123" s="20"/>
      <c r="AJ123" s="20"/>
      <c r="AN123" s="20"/>
      <c r="AO123" s="22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S123" s="20"/>
      <c r="BT123" s="20"/>
      <c r="BU123" s="20"/>
      <c r="BV123" s="20"/>
      <c r="BW123" s="28"/>
      <c r="BX123" s="28"/>
      <c r="BZ123" s="29"/>
      <c r="CA123" s="29"/>
      <c r="CB123" s="29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4"/>
      <c r="CP123" s="24"/>
      <c r="CQ123" s="24"/>
      <c r="CR123" s="24"/>
      <c r="CS123" s="25"/>
      <c r="CT123" s="25"/>
      <c r="CV123" s="15"/>
      <c r="CW123" s="39"/>
      <c r="CX123" s="15"/>
      <c r="CY123" s="15"/>
      <c r="CZ123" s="23"/>
      <c r="DE123" s="15"/>
      <c r="DF123" s="16"/>
      <c r="DL123" s="15"/>
      <c r="DM123" s="15"/>
      <c r="DN123" s="15"/>
      <c r="DO123" s="20"/>
      <c r="DP123" s="20"/>
      <c r="DQ123" s="20"/>
      <c r="DR123" s="20"/>
      <c r="DS123" s="20"/>
    </row>
    <row r="124" spans="15:123" s="14" customFormat="1" ht="16.5" customHeight="1" x14ac:dyDescent="0.15">
      <c r="Q124" s="175"/>
      <c r="AC124" s="22"/>
      <c r="AD124" s="20"/>
      <c r="AE124" s="20"/>
      <c r="AF124" s="20"/>
      <c r="AG124" s="22"/>
      <c r="AH124" s="20"/>
      <c r="AI124" s="20"/>
      <c r="AJ124" s="20"/>
      <c r="AN124" s="20"/>
      <c r="AO124" s="22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8"/>
      <c r="BX124" s="28"/>
      <c r="BZ124" s="29"/>
      <c r="CA124" s="29"/>
      <c r="CB124" s="29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4"/>
      <c r="CP124" s="24"/>
      <c r="CQ124" s="24"/>
      <c r="CR124" s="24"/>
      <c r="CS124" s="25"/>
      <c r="CT124" s="25"/>
      <c r="CU124" s="25"/>
      <c r="CV124" s="23"/>
      <c r="CW124" s="23"/>
      <c r="CX124" s="25"/>
      <c r="CY124" s="23"/>
      <c r="CZ124" s="23"/>
      <c r="DE124" s="15"/>
      <c r="DF124" s="16"/>
      <c r="DH124" s="15"/>
      <c r="DI124" s="15"/>
      <c r="DJ124" s="15"/>
      <c r="DK124" s="15"/>
      <c r="DL124" s="15"/>
      <c r="DM124" s="15"/>
      <c r="DN124" s="15"/>
      <c r="DO124" s="20"/>
      <c r="DP124" s="20"/>
      <c r="DQ124" s="20"/>
      <c r="DR124" s="20"/>
      <c r="DS124" s="20"/>
    </row>
    <row r="125" spans="15:123" s="14" customFormat="1" ht="16.5" customHeight="1" x14ac:dyDescent="0.15">
      <c r="Q125" s="175"/>
      <c r="R125" s="175"/>
      <c r="S125" s="175"/>
      <c r="T125" s="175"/>
      <c r="U125" s="175"/>
      <c r="V125" s="175"/>
      <c r="W125" s="175"/>
      <c r="X125" s="175"/>
      <c r="Y125" s="175"/>
      <c r="Z125" s="175"/>
      <c r="AA125" s="175"/>
      <c r="AB125" s="178"/>
      <c r="AC125" s="22"/>
      <c r="AD125" s="20"/>
      <c r="AE125" s="20"/>
      <c r="AF125" s="20"/>
      <c r="AG125" s="22"/>
      <c r="AH125" s="20"/>
      <c r="AI125" s="20"/>
      <c r="AJ125" s="20"/>
      <c r="AN125" s="20"/>
      <c r="AO125" s="22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8"/>
      <c r="BX125" s="28"/>
      <c r="BZ125" s="29"/>
      <c r="CA125" s="29"/>
      <c r="CB125" s="29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4"/>
      <c r="CP125" s="24"/>
      <c r="CQ125" s="24"/>
      <c r="CR125" s="24"/>
      <c r="CS125" s="25"/>
      <c r="CT125" s="25"/>
      <c r="CU125" s="25"/>
      <c r="CV125" s="23"/>
      <c r="CW125" s="23"/>
      <c r="CX125" s="25"/>
      <c r="CY125" s="23"/>
      <c r="CZ125" s="23"/>
      <c r="DE125" s="15"/>
      <c r="DF125" s="16"/>
      <c r="DH125" s="15"/>
      <c r="DI125" s="15"/>
      <c r="DJ125" s="15"/>
      <c r="DK125" s="15"/>
      <c r="DL125" s="15"/>
      <c r="DM125" s="15"/>
      <c r="DN125" s="15"/>
      <c r="DO125" s="20"/>
      <c r="DP125" s="20"/>
      <c r="DQ125" s="20"/>
      <c r="DR125" s="20"/>
      <c r="DS125" s="20"/>
    </row>
    <row r="126" spans="15:123" s="14" customFormat="1" ht="16.5" customHeight="1" x14ac:dyDescent="0.15">
      <c r="Q126" s="175"/>
      <c r="AC126" s="22"/>
      <c r="AD126" s="20"/>
      <c r="AE126" s="20"/>
      <c r="AF126" s="20"/>
      <c r="AG126" s="22"/>
      <c r="AH126" s="20"/>
      <c r="AI126" s="20"/>
      <c r="AJ126" s="20"/>
      <c r="AN126" s="20"/>
      <c r="AO126" s="22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8"/>
      <c r="BX126" s="28"/>
      <c r="BZ126" s="29"/>
      <c r="CA126" s="29"/>
      <c r="CB126" s="29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4"/>
      <c r="CP126" s="24"/>
      <c r="CQ126" s="24"/>
      <c r="CR126" s="24"/>
      <c r="CS126" s="25"/>
      <c r="CT126" s="25"/>
      <c r="CU126" s="25"/>
      <c r="CV126" s="23"/>
      <c r="CW126" s="23"/>
      <c r="CX126" s="25"/>
      <c r="CY126" s="23"/>
      <c r="CZ126" s="23"/>
      <c r="DE126" s="15"/>
      <c r="DF126" s="16"/>
      <c r="DH126" s="15"/>
      <c r="DI126" s="15"/>
      <c r="DJ126" s="15"/>
      <c r="DK126" s="15"/>
      <c r="DL126" s="15"/>
      <c r="DM126" s="15"/>
      <c r="DN126" s="15"/>
      <c r="DO126" s="20"/>
      <c r="DP126" s="20"/>
      <c r="DQ126" s="20"/>
      <c r="DR126" s="20"/>
      <c r="DS126" s="20"/>
    </row>
    <row r="127" spans="15:123" s="14" customFormat="1" ht="16.5" customHeight="1" x14ac:dyDescent="0.15"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8"/>
      <c r="BX127" s="28"/>
      <c r="BZ127" s="29"/>
      <c r="CA127" s="29"/>
      <c r="CB127" s="29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4"/>
      <c r="CP127" s="24"/>
      <c r="CQ127" s="24"/>
      <c r="CR127" s="24"/>
      <c r="CS127" s="25"/>
      <c r="CT127" s="25"/>
      <c r="CU127" s="25"/>
      <c r="CV127" s="23"/>
      <c r="CW127" s="23"/>
      <c r="CX127" s="25"/>
      <c r="CY127" s="23"/>
      <c r="CZ127" s="23"/>
      <c r="DE127" s="15"/>
      <c r="DF127" s="16"/>
      <c r="DH127" s="15"/>
      <c r="DI127" s="15"/>
      <c r="DJ127" s="15"/>
      <c r="DK127" s="15"/>
      <c r="DL127" s="15"/>
      <c r="DM127" s="15"/>
      <c r="DN127" s="15"/>
      <c r="DO127" s="20"/>
      <c r="DP127" s="20"/>
      <c r="DQ127" s="20"/>
      <c r="DR127" s="20"/>
      <c r="DS127" s="20"/>
    </row>
    <row r="128" spans="15:123" s="14" customFormat="1" ht="16.5" customHeight="1" x14ac:dyDescent="0.15"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8"/>
      <c r="BX128" s="28"/>
      <c r="BZ128" s="29"/>
      <c r="CA128" s="29"/>
      <c r="CB128" s="29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4"/>
      <c r="CP128" s="24"/>
      <c r="CQ128" s="24"/>
      <c r="CR128" s="24"/>
      <c r="CS128" s="25"/>
      <c r="CT128" s="25"/>
      <c r="CU128" s="25"/>
      <c r="CV128" s="23"/>
      <c r="CW128" s="23"/>
      <c r="CX128" s="25"/>
      <c r="CY128" s="23"/>
      <c r="CZ128" s="23"/>
      <c r="DE128" s="15"/>
      <c r="DF128" s="16"/>
      <c r="DH128" s="15"/>
      <c r="DI128" s="15"/>
      <c r="DJ128" s="15"/>
      <c r="DK128" s="15"/>
      <c r="DL128" s="15"/>
      <c r="DM128" s="15"/>
      <c r="DN128" s="15"/>
      <c r="DO128" s="20"/>
      <c r="DP128" s="20"/>
      <c r="DQ128" s="20"/>
      <c r="DR128" s="20"/>
      <c r="DS128" s="20"/>
    </row>
    <row r="129" spans="45:123" s="14" customFormat="1" ht="16.5" customHeight="1" x14ac:dyDescent="0.15"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8"/>
      <c r="BX129" s="28"/>
      <c r="BZ129" s="29"/>
      <c r="CA129" s="29"/>
      <c r="CB129" s="29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4"/>
      <c r="CP129" s="24"/>
      <c r="CQ129" s="24"/>
      <c r="CR129" s="24"/>
      <c r="CS129" s="25"/>
      <c r="CT129" s="25"/>
      <c r="CU129" s="25"/>
      <c r="CV129" s="23"/>
      <c r="CW129" s="23"/>
      <c r="CX129" s="25"/>
      <c r="CY129" s="23"/>
      <c r="CZ129" s="23"/>
      <c r="DE129" s="15"/>
      <c r="DF129" s="16"/>
      <c r="DH129" s="15"/>
      <c r="DI129" s="15"/>
      <c r="DJ129" s="15"/>
      <c r="DK129" s="15"/>
      <c r="DL129" s="15"/>
      <c r="DM129" s="15"/>
      <c r="DN129" s="15"/>
      <c r="DO129" s="20"/>
      <c r="DP129" s="20"/>
      <c r="DQ129" s="20"/>
      <c r="DR129" s="20"/>
      <c r="DS129" s="20"/>
    </row>
    <row r="130" spans="45:123" s="14" customFormat="1" ht="16.5" customHeight="1" x14ac:dyDescent="0.15"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8"/>
      <c r="BX130" s="28"/>
      <c r="BZ130" s="29"/>
      <c r="CA130" s="29"/>
      <c r="CB130" s="29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4"/>
      <c r="CP130" s="24"/>
      <c r="CQ130" s="24"/>
      <c r="CR130" s="24"/>
      <c r="CS130" s="25"/>
      <c r="CT130" s="25"/>
      <c r="CU130" s="25"/>
      <c r="CV130" s="23"/>
      <c r="CW130" s="23"/>
      <c r="CX130" s="25"/>
      <c r="CY130" s="23"/>
      <c r="CZ130" s="23"/>
      <c r="DE130" s="15"/>
      <c r="DF130" s="16"/>
      <c r="DH130" s="15"/>
      <c r="DI130" s="15"/>
      <c r="DJ130" s="15"/>
      <c r="DK130" s="15"/>
      <c r="DL130" s="15"/>
      <c r="DM130" s="15"/>
      <c r="DN130" s="15"/>
      <c r="DO130" s="20"/>
      <c r="DP130" s="20"/>
      <c r="DQ130" s="20"/>
      <c r="DR130" s="20"/>
      <c r="DS130" s="20"/>
    </row>
    <row r="131" spans="45:123" s="14" customFormat="1" ht="16.5" customHeight="1" x14ac:dyDescent="0.15"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8"/>
      <c r="BX131" s="28"/>
      <c r="BZ131" s="29"/>
      <c r="CA131" s="29"/>
      <c r="CB131" s="29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4"/>
      <c r="CP131" s="24"/>
      <c r="CQ131" s="24"/>
      <c r="CR131" s="24"/>
      <c r="CS131" s="25"/>
      <c r="CT131" s="25"/>
      <c r="CU131" s="25"/>
      <c r="CV131" s="23"/>
      <c r="CW131" s="23"/>
      <c r="CX131" s="25"/>
      <c r="CY131" s="23"/>
      <c r="CZ131" s="23"/>
      <c r="DE131" s="15"/>
      <c r="DF131" s="16"/>
      <c r="DH131" s="15"/>
      <c r="DI131" s="15"/>
      <c r="DJ131" s="15"/>
      <c r="DK131" s="15"/>
      <c r="DL131" s="15"/>
      <c r="DM131" s="15"/>
      <c r="DN131" s="15"/>
      <c r="DO131" s="20"/>
      <c r="DP131" s="20"/>
      <c r="DQ131" s="20"/>
      <c r="DR131" s="20"/>
      <c r="DS131" s="20"/>
    </row>
    <row r="132" spans="45:123" s="14" customFormat="1" ht="16.5" customHeight="1" x14ac:dyDescent="0.15"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8"/>
      <c r="BX132" s="28"/>
      <c r="BZ132" s="29"/>
      <c r="CA132" s="29"/>
      <c r="CB132" s="29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4"/>
      <c r="CP132" s="24"/>
      <c r="CQ132" s="24"/>
      <c r="CR132" s="24"/>
      <c r="CS132" s="25"/>
      <c r="CT132" s="25"/>
      <c r="CU132" s="25"/>
      <c r="CV132" s="23"/>
      <c r="CW132" s="23"/>
      <c r="CX132" s="25"/>
      <c r="CY132" s="23"/>
      <c r="CZ132" s="23"/>
      <c r="DE132" s="15"/>
      <c r="DF132" s="16"/>
      <c r="DH132" s="15"/>
      <c r="DI132" s="15"/>
      <c r="DJ132" s="15"/>
      <c r="DK132" s="15"/>
      <c r="DL132" s="15"/>
      <c r="DM132" s="15"/>
      <c r="DN132" s="15"/>
      <c r="DO132" s="20"/>
      <c r="DP132" s="20"/>
      <c r="DQ132" s="20"/>
      <c r="DR132" s="20"/>
      <c r="DS132" s="20"/>
    </row>
    <row r="133" spans="45:123" s="14" customFormat="1" ht="16.5" customHeight="1" x14ac:dyDescent="0.15"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8"/>
      <c r="BX133" s="28"/>
      <c r="BZ133" s="29"/>
      <c r="CA133" s="29"/>
      <c r="CB133" s="29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4"/>
      <c r="CP133" s="24"/>
      <c r="CQ133" s="24"/>
      <c r="CR133" s="24"/>
      <c r="CS133" s="25"/>
      <c r="CT133" s="25"/>
      <c r="CU133" s="25"/>
      <c r="CV133" s="23"/>
      <c r="CW133" s="23"/>
      <c r="CX133" s="25"/>
      <c r="CY133" s="23"/>
      <c r="CZ133" s="23"/>
      <c r="DE133" s="15"/>
      <c r="DF133" s="16"/>
      <c r="DH133" s="15"/>
      <c r="DI133" s="15"/>
      <c r="DJ133" s="15"/>
      <c r="DK133" s="15"/>
      <c r="DL133" s="15"/>
      <c r="DM133" s="15"/>
      <c r="DN133" s="15"/>
      <c r="DO133" s="20"/>
      <c r="DP133" s="20"/>
      <c r="DQ133" s="20"/>
      <c r="DR133" s="20"/>
      <c r="DS133" s="20"/>
    </row>
    <row r="134" spans="45:123" s="14" customFormat="1" ht="16.5" customHeight="1" x14ac:dyDescent="0.15"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8"/>
      <c r="BX134" s="28"/>
      <c r="BZ134" s="29"/>
      <c r="CA134" s="29"/>
      <c r="CB134" s="29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4"/>
      <c r="CP134" s="24"/>
      <c r="CQ134" s="24"/>
      <c r="CR134" s="24"/>
      <c r="CS134" s="25"/>
      <c r="CT134" s="25"/>
      <c r="CU134" s="25"/>
      <c r="CV134" s="23"/>
      <c r="CW134" s="23"/>
      <c r="CX134" s="25"/>
      <c r="CY134" s="23"/>
      <c r="CZ134" s="23"/>
      <c r="DE134" s="15"/>
      <c r="DF134" s="16"/>
      <c r="DH134" s="15"/>
      <c r="DI134" s="15"/>
      <c r="DJ134" s="15"/>
      <c r="DK134" s="15"/>
      <c r="DL134" s="15"/>
      <c r="DM134" s="15"/>
      <c r="DN134" s="15"/>
      <c r="DO134" s="20"/>
      <c r="DP134" s="20"/>
      <c r="DQ134" s="20"/>
      <c r="DR134" s="20"/>
      <c r="DS134" s="20"/>
    </row>
    <row r="135" spans="45:123" s="14" customFormat="1" ht="16.5" customHeight="1" x14ac:dyDescent="0.15"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8"/>
      <c r="BX135" s="28"/>
      <c r="BZ135" s="29"/>
      <c r="CA135" s="29"/>
      <c r="CB135" s="29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4"/>
      <c r="CP135" s="24"/>
      <c r="CQ135" s="24"/>
      <c r="CR135" s="24"/>
      <c r="CS135" s="25"/>
      <c r="CT135" s="25"/>
      <c r="CU135" s="25"/>
      <c r="CV135" s="23"/>
      <c r="CW135" s="23"/>
      <c r="CX135" s="25"/>
      <c r="CY135" s="23"/>
      <c r="CZ135" s="23"/>
      <c r="DE135" s="15"/>
      <c r="DF135" s="16"/>
      <c r="DH135" s="15"/>
      <c r="DI135" s="15"/>
      <c r="DJ135" s="15"/>
      <c r="DK135" s="15"/>
      <c r="DL135" s="15"/>
      <c r="DM135" s="15"/>
      <c r="DN135" s="15"/>
      <c r="DO135" s="20"/>
      <c r="DP135" s="20"/>
      <c r="DQ135" s="20"/>
      <c r="DR135" s="20"/>
      <c r="DS135" s="20"/>
    </row>
    <row r="136" spans="45:123" s="14" customFormat="1" ht="16.5" customHeight="1" x14ac:dyDescent="0.15"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8"/>
      <c r="BX136" s="28"/>
      <c r="BZ136" s="29"/>
      <c r="CA136" s="29"/>
      <c r="CB136" s="29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4"/>
      <c r="CP136" s="24"/>
      <c r="CQ136" s="24"/>
      <c r="CR136" s="24"/>
      <c r="CS136" s="25"/>
      <c r="CT136" s="25"/>
      <c r="CU136" s="25"/>
      <c r="CV136" s="23"/>
      <c r="CW136" s="23"/>
      <c r="CX136" s="25"/>
      <c r="CY136" s="23"/>
      <c r="CZ136" s="23"/>
      <c r="DE136" s="15"/>
      <c r="DF136" s="16"/>
      <c r="DH136" s="15"/>
      <c r="DI136" s="15"/>
      <c r="DJ136" s="15"/>
      <c r="DK136" s="15"/>
      <c r="DL136" s="15"/>
      <c r="DM136" s="15"/>
      <c r="DN136" s="15"/>
      <c r="DO136" s="20"/>
      <c r="DP136" s="20"/>
      <c r="DQ136" s="20"/>
      <c r="DR136" s="20"/>
      <c r="DS136" s="20"/>
    </row>
    <row r="137" spans="45:123" s="14" customFormat="1" ht="16.5" customHeight="1" x14ac:dyDescent="0.15">
      <c r="AS137" s="298"/>
      <c r="AT137" s="298"/>
      <c r="AU137" s="298"/>
      <c r="AV137" s="298"/>
      <c r="AW137" s="298"/>
      <c r="AX137" s="298"/>
      <c r="AY137" s="298"/>
      <c r="AZ137" s="298"/>
      <c r="BA137" s="298"/>
      <c r="BB137" s="298"/>
      <c r="BC137" s="298"/>
      <c r="BD137" s="298"/>
      <c r="BE137" s="298"/>
      <c r="BF137" s="298"/>
      <c r="BG137" s="298"/>
      <c r="BH137" s="298"/>
      <c r="BI137" s="298"/>
      <c r="BJ137" s="298"/>
      <c r="BK137" s="298"/>
      <c r="BL137" s="298"/>
      <c r="BM137" s="298"/>
      <c r="BN137" s="298"/>
      <c r="BO137" s="298"/>
      <c r="BP137" s="298"/>
      <c r="BQ137" s="298"/>
      <c r="BR137" s="298"/>
      <c r="BS137" s="298"/>
      <c r="BT137" s="20"/>
      <c r="BU137" s="20"/>
      <c r="BV137" s="20"/>
      <c r="BW137" s="28"/>
      <c r="BX137" s="28"/>
      <c r="BZ137" s="29"/>
      <c r="CA137" s="29"/>
      <c r="CB137" s="29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4"/>
      <c r="CP137" s="24"/>
      <c r="CQ137" s="24"/>
      <c r="CR137" s="24"/>
      <c r="CS137" s="25"/>
      <c r="CT137" s="25"/>
      <c r="CU137" s="25"/>
      <c r="CV137" s="23"/>
      <c r="CW137" s="23"/>
      <c r="CX137" s="25"/>
      <c r="CY137" s="23"/>
      <c r="CZ137" s="23"/>
      <c r="DE137" s="15"/>
      <c r="DF137" s="16"/>
      <c r="DH137" s="15"/>
      <c r="DI137" s="15"/>
      <c r="DJ137" s="15"/>
      <c r="DK137" s="15"/>
      <c r="DL137" s="15"/>
      <c r="DM137" s="15"/>
      <c r="DN137" s="15"/>
      <c r="DO137" s="20"/>
      <c r="DP137" s="20"/>
      <c r="DQ137" s="20"/>
      <c r="DR137" s="20"/>
      <c r="DS137" s="20"/>
    </row>
    <row r="138" spans="45:123" s="14" customFormat="1" ht="16.5" customHeight="1" x14ac:dyDescent="0.15"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20"/>
      <c r="BU138" s="20"/>
      <c r="BV138" s="20"/>
      <c r="BW138" s="28"/>
      <c r="BX138" s="28"/>
      <c r="BZ138" s="29"/>
      <c r="CA138" s="29"/>
      <c r="CB138" s="29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4"/>
      <c r="CP138" s="24"/>
      <c r="CQ138" s="24"/>
      <c r="CR138" s="24"/>
      <c r="CS138" s="25"/>
      <c r="CT138" s="25"/>
      <c r="CU138" s="25"/>
      <c r="CV138" s="23"/>
      <c r="CW138" s="23"/>
      <c r="CX138" s="25"/>
      <c r="CY138" s="23"/>
      <c r="CZ138" s="23"/>
      <c r="DE138" s="15"/>
      <c r="DF138" s="16"/>
      <c r="DH138" s="15"/>
      <c r="DI138" s="15"/>
      <c r="DJ138" s="15"/>
      <c r="DK138" s="15"/>
      <c r="DL138" s="15"/>
      <c r="DM138" s="15"/>
      <c r="DN138" s="15"/>
      <c r="DO138" s="20"/>
      <c r="DP138" s="20"/>
      <c r="DQ138" s="20"/>
      <c r="DR138" s="20"/>
      <c r="DS138" s="20"/>
    </row>
    <row r="139" spans="45:123" s="14" customFormat="1" ht="16.5" customHeight="1" x14ac:dyDescent="0.15"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20"/>
      <c r="BU139" s="20"/>
      <c r="BV139" s="20"/>
      <c r="BW139" s="28"/>
      <c r="BX139" s="28"/>
      <c r="BZ139" s="29"/>
      <c r="CA139" s="29"/>
      <c r="CB139" s="29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4"/>
      <c r="CP139" s="24"/>
      <c r="CQ139" s="24"/>
      <c r="CR139" s="24"/>
      <c r="CS139" s="25"/>
      <c r="CT139" s="25"/>
      <c r="CU139" s="25"/>
      <c r="CV139" s="23"/>
      <c r="CW139" s="23"/>
      <c r="CX139" s="25"/>
      <c r="CY139" s="23"/>
      <c r="CZ139" s="23"/>
      <c r="DE139" s="15"/>
      <c r="DF139" s="16"/>
      <c r="DH139" s="15"/>
      <c r="DI139" s="15"/>
      <c r="DJ139" s="15"/>
      <c r="DK139" s="15"/>
      <c r="DL139" s="15"/>
      <c r="DM139" s="15"/>
      <c r="DN139" s="15"/>
      <c r="DO139" s="20"/>
      <c r="DP139" s="20"/>
      <c r="DQ139" s="20"/>
      <c r="DR139" s="20"/>
      <c r="DS139" s="20"/>
    </row>
    <row r="140" spans="45:123" s="14" customFormat="1" ht="16.5" customHeight="1" x14ac:dyDescent="0.15"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20"/>
      <c r="BU140" s="20"/>
      <c r="BV140" s="20"/>
      <c r="BW140" s="28"/>
      <c r="BX140" s="28"/>
      <c r="BZ140" s="29"/>
      <c r="CA140" s="29"/>
      <c r="CB140" s="29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4"/>
      <c r="CP140" s="24"/>
      <c r="CQ140" s="24"/>
      <c r="CR140" s="24"/>
      <c r="CS140" s="25"/>
      <c r="CT140" s="25"/>
      <c r="CU140" s="25"/>
      <c r="CV140" s="23"/>
      <c r="CW140" s="23"/>
      <c r="CX140" s="25"/>
      <c r="CY140" s="23"/>
      <c r="CZ140" s="23"/>
      <c r="DE140" s="15"/>
      <c r="DF140" s="16"/>
      <c r="DH140" s="15"/>
      <c r="DI140" s="15"/>
      <c r="DJ140" s="15"/>
      <c r="DK140" s="15"/>
      <c r="DL140" s="15"/>
      <c r="DM140" s="15"/>
      <c r="DN140" s="15"/>
      <c r="DO140" s="20"/>
      <c r="DP140" s="20"/>
      <c r="DQ140" s="20"/>
      <c r="DR140" s="20"/>
      <c r="DS140" s="20"/>
    </row>
    <row r="141" spans="45:123" s="14" customFormat="1" ht="16.5" customHeight="1" x14ac:dyDescent="0.15"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20"/>
      <c r="BU141" s="20"/>
      <c r="BV141" s="20"/>
      <c r="BW141" s="28"/>
      <c r="BX141" s="28"/>
      <c r="BZ141" s="29"/>
      <c r="CA141" s="29"/>
      <c r="CB141" s="29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4"/>
      <c r="CP141" s="24"/>
      <c r="CQ141" s="24"/>
      <c r="CR141" s="24"/>
      <c r="CS141" s="25"/>
      <c r="CT141" s="25"/>
      <c r="CU141" s="25"/>
      <c r="CV141" s="23"/>
      <c r="CW141" s="23"/>
      <c r="CX141" s="25"/>
      <c r="CY141" s="23"/>
      <c r="CZ141" s="23"/>
      <c r="DE141" s="15"/>
      <c r="DF141" s="16"/>
      <c r="DH141" s="15"/>
      <c r="DI141" s="15"/>
      <c r="DJ141" s="15"/>
      <c r="DK141" s="15"/>
      <c r="DL141" s="15"/>
      <c r="DM141" s="15"/>
      <c r="DN141" s="15"/>
      <c r="DO141" s="20"/>
      <c r="DP141" s="20"/>
      <c r="DQ141" s="20"/>
      <c r="DR141" s="20"/>
      <c r="DS141" s="20"/>
    </row>
    <row r="142" spans="45:123" s="14" customFormat="1" ht="16.5" customHeight="1" x14ac:dyDescent="0.15"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8"/>
      <c r="BX142" s="28"/>
      <c r="BZ142" s="29"/>
      <c r="CA142" s="29"/>
      <c r="CB142" s="29"/>
      <c r="CC142" s="23"/>
      <c r="CD142" s="23"/>
      <c r="CE142" s="23"/>
      <c r="CF142" s="23"/>
      <c r="CG142" s="23"/>
      <c r="CH142" s="23"/>
      <c r="CI142" s="23"/>
      <c r="CJ142" s="23"/>
      <c r="CK142" s="23"/>
      <c r="CL142" s="23"/>
      <c r="CM142" s="23"/>
      <c r="CN142" s="23"/>
      <c r="CO142" s="24"/>
      <c r="CP142" s="24"/>
      <c r="CQ142" s="24"/>
      <c r="CR142" s="24"/>
      <c r="CS142" s="25"/>
      <c r="CT142" s="25"/>
      <c r="CU142" s="25"/>
      <c r="CV142" s="23"/>
      <c r="CW142" s="23"/>
      <c r="CX142" s="25"/>
      <c r="CY142" s="23"/>
      <c r="CZ142" s="23"/>
      <c r="DE142" s="15"/>
      <c r="DF142" s="16"/>
      <c r="DH142" s="15"/>
      <c r="DI142" s="15"/>
      <c r="DJ142" s="15"/>
      <c r="DK142" s="15"/>
      <c r="DL142" s="15"/>
      <c r="DM142" s="15"/>
      <c r="DN142" s="15"/>
      <c r="DO142" s="20"/>
      <c r="DP142" s="20"/>
      <c r="DQ142" s="20"/>
      <c r="DR142" s="20"/>
      <c r="DS142" s="20"/>
    </row>
    <row r="143" spans="45:123" s="14" customFormat="1" ht="16.5" customHeight="1" x14ac:dyDescent="0.15"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8"/>
      <c r="BX143" s="28"/>
      <c r="BZ143" s="29"/>
      <c r="CA143" s="29"/>
      <c r="CB143" s="29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4"/>
      <c r="CP143" s="24"/>
      <c r="CQ143" s="24"/>
      <c r="CR143" s="24"/>
      <c r="CS143" s="25"/>
      <c r="CT143" s="25"/>
      <c r="CU143" s="25"/>
      <c r="CV143" s="23"/>
      <c r="CW143" s="23"/>
      <c r="CX143" s="25"/>
      <c r="CY143" s="23"/>
      <c r="CZ143" s="23"/>
      <c r="DE143" s="15"/>
      <c r="DF143" s="16"/>
      <c r="DH143" s="15"/>
      <c r="DI143" s="15"/>
      <c r="DJ143" s="15"/>
      <c r="DK143" s="15"/>
      <c r="DL143" s="15"/>
      <c r="DM143" s="15"/>
      <c r="DN143" s="15"/>
      <c r="DO143" s="20"/>
      <c r="DP143" s="20"/>
      <c r="DQ143" s="20"/>
      <c r="DR143" s="20"/>
      <c r="DS143" s="20"/>
    </row>
    <row r="144" spans="45:123" s="14" customFormat="1" ht="16.5" customHeight="1" x14ac:dyDescent="0.15"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8"/>
      <c r="BX144" s="28"/>
      <c r="BZ144" s="29"/>
      <c r="CA144" s="29"/>
      <c r="CB144" s="29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4"/>
      <c r="CP144" s="24"/>
      <c r="CQ144" s="24"/>
      <c r="CR144" s="24"/>
      <c r="CS144" s="25"/>
      <c r="CT144" s="25"/>
      <c r="CU144" s="25"/>
      <c r="CV144" s="23"/>
      <c r="CW144" s="23"/>
      <c r="CX144" s="25"/>
      <c r="CY144" s="23"/>
      <c r="CZ144" s="23"/>
      <c r="DE144" s="15"/>
      <c r="DF144" s="16"/>
      <c r="DH144" s="15"/>
      <c r="DI144" s="15"/>
      <c r="DJ144" s="15"/>
      <c r="DK144" s="15"/>
      <c r="DL144" s="15"/>
      <c r="DM144" s="15"/>
      <c r="DN144" s="15"/>
      <c r="DO144" s="20"/>
      <c r="DP144" s="20"/>
      <c r="DQ144" s="20"/>
      <c r="DR144" s="20"/>
      <c r="DS144" s="20"/>
    </row>
    <row r="145" spans="45:123" s="14" customFormat="1" ht="16.5" customHeight="1" x14ac:dyDescent="0.15"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8"/>
      <c r="BX145" s="28"/>
      <c r="BZ145" s="29"/>
      <c r="CA145" s="29"/>
      <c r="CB145" s="29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4"/>
      <c r="CP145" s="24"/>
      <c r="CQ145" s="24"/>
      <c r="CR145" s="24"/>
      <c r="CS145" s="25"/>
      <c r="CT145" s="25"/>
      <c r="CU145" s="25"/>
      <c r="CV145" s="23"/>
      <c r="CW145" s="23"/>
      <c r="CX145" s="25"/>
      <c r="CY145" s="23"/>
      <c r="CZ145" s="23"/>
      <c r="DE145" s="15"/>
      <c r="DF145" s="16"/>
      <c r="DH145" s="15"/>
      <c r="DI145" s="15"/>
      <c r="DJ145" s="15"/>
      <c r="DK145" s="15"/>
      <c r="DL145" s="15"/>
      <c r="DM145" s="15"/>
      <c r="DN145" s="15"/>
      <c r="DO145" s="20"/>
      <c r="DP145" s="20"/>
      <c r="DQ145" s="20"/>
      <c r="DR145" s="20"/>
      <c r="DS145" s="20"/>
    </row>
    <row r="146" spans="45:123" s="14" customFormat="1" ht="16.5" customHeight="1" x14ac:dyDescent="0.15"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  <c r="BV146" s="20"/>
      <c r="BW146" s="28"/>
      <c r="BX146" s="28"/>
      <c r="BZ146" s="29"/>
      <c r="CA146" s="29"/>
      <c r="CB146" s="29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4"/>
      <c r="CP146" s="24"/>
      <c r="CQ146" s="24"/>
      <c r="CR146" s="24"/>
      <c r="CS146" s="25"/>
      <c r="CT146" s="25"/>
      <c r="CU146" s="25"/>
      <c r="CV146" s="23"/>
      <c r="CW146" s="23"/>
      <c r="CX146" s="25"/>
      <c r="CY146" s="23"/>
      <c r="CZ146" s="23"/>
      <c r="DE146" s="15"/>
      <c r="DF146" s="16"/>
      <c r="DH146" s="15"/>
      <c r="DI146" s="15"/>
      <c r="DJ146" s="15"/>
      <c r="DK146" s="15"/>
      <c r="DL146" s="15"/>
      <c r="DM146" s="15"/>
      <c r="DN146" s="15"/>
      <c r="DO146" s="20"/>
      <c r="DP146" s="20"/>
      <c r="DQ146" s="20"/>
      <c r="DR146" s="20"/>
      <c r="DS146" s="20"/>
    </row>
    <row r="147" spans="45:123" s="14" customFormat="1" ht="16.5" customHeight="1" x14ac:dyDescent="0.15"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8"/>
      <c r="BX147" s="28"/>
      <c r="BZ147" s="29"/>
      <c r="CA147" s="29"/>
      <c r="CB147" s="29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4"/>
      <c r="CP147" s="24"/>
      <c r="CQ147" s="24"/>
      <c r="CR147" s="24"/>
      <c r="CS147" s="25"/>
      <c r="CT147" s="25"/>
      <c r="CU147" s="25"/>
      <c r="CV147" s="23"/>
      <c r="CW147" s="23"/>
      <c r="CX147" s="25"/>
      <c r="CY147" s="23"/>
      <c r="CZ147" s="23"/>
      <c r="DE147" s="15"/>
      <c r="DF147" s="16"/>
      <c r="DH147" s="15"/>
      <c r="DI147" s="15"/>
      <c r="DJ147" s="15"/>
      <c r="DK147" s="15"/>
      <c r="DL147" s="15"/>
      <c r="DM147" s="15"/>
      <c r="DN147" s="15"/>
      <c r="DO147" s="20"/>
      <c r="DP147" s="20"/>
      <c r="DQ147" s="20"/>
      <c r="DR147" s="20"/>
      <c r="DS147" s="20"/>
    </row>
    <row r="148" spans="45:123" s="14" customFormat="1" ht="16.5" customHeight="1" x14ac:dyDescent="0.15"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0"/>
      <c r="BU148" s="20"/>
      <c r="BV148" s="20"/>
      <c r="BW148" s="28"/>
      <c r="BX148" s="28"/>
      <c r="BZ148" s="29"/>
      <c r="CA148" s="29"/>
      <c r="CB148" s="29"/>
      <c r="CC148" s="23"/>
      <c r="CD148" s="23"/>
      <c r="CE148" s="23"/>
      <c r="CF148" s="23"/>
      <c r="CG148" s="23"/>
      <c r="CH148" s="23"/>
      <c r="CI148" s="23"/>
      <c r="CJ148" s="23"/>
      <c r="CK148" s="23"/>
      <c r="CL148" s="23"/>
      <c r="CM148" s="23"/>
      <c r="CN148" s="23"/>
      <c r="CO148" s="24"/>
      <c r="CP148" s="24"/>
      <c r="CQ148" s="24"/>
      <c r="CR148" s="24"/>
      <c r="CS148" s="25"/>
      <c r="CT148" s="25"/>
      <c r="CU148" s="25"/>
      <c r="CV148" s="23"/>
      <c r="CW148" s="23"/>
      <c r="CX148" s="25"/>
      <c r="CY148" s="23"/>
      <c r="CZ148" s="23"/>
      <c r="DE148" s="15"/>
      <c r="DF148" s="16"/>
      <c r="DH148" s="15"/>
      <c r="DI148" s="15"/>
      <c r="DJ148" s="15"/>
      <c r="DK148" s="15"/>
      <c r="DL148" s="15"/>
      <c r="DM148" s="15"/>
      <c r="DN148" s="15"/>
      <c r="DO148" s="20"/>
      <c r="DP148" s="20"/>
      <c r="DQ148" s="20"/>
      <c r="DR148" s="20"/>
      <c r="DS148" s="20"/>
    </row>
    <row r="149" spans="45:123" s="14" customFormat="1" ht="16.5" customHeight="1" x14ac:dyDescent="0.15"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8"/>
      <c r="BX149" s="28"/>
      <c r="BZ149" s="29"/>
      <c r="CA149" s="29"/>
      <c r="CB149" s="29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4"/>
      <c r="CP149" s="24"/>
      <c r="CQ149" s="24"/>
      <c r="CR149" s="24"/>
      <c r="CS149" s="25"/>
      <c r="CT149" s="25"/>
      <c r="CU149" s="25"/>
      <c r="CV149" s="23"/>
      <c r="CW149" s="23"/>
      <c r="CX149" s="25"/>
      <c r="CY149" s="23"/>
      <c r="CZ149" s="23"/>
      <c r="DE149" s="15"/>
      <c r="DF149" s="16"/>
      <c r="DH149" s="15"/>
      <c r="DI149" s="15"/>
      <c r="DJ149" s="15"/>
      <c r="DK149" s="15"/>
      <c r="DL149" s="15"/>
      <c r="DM149" s="15"/>
      <c r="DN149" s="15"/>
      <c r="DO149" s="20"/>
      <c r="DP149" s="20"/>
      <c r="DQ149" s="20"/>
      <c r="DR149" s="20"/>
      <c r="DS149" s="20"/>
    </row>
    <row r="150" spans="45:123" s="14" customFormat="1" ht="16.5" customHeight="1" x14ac:dyDescent="0.15"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0"/>
      <c r="BU150" s="20"/>
      <c r="BV150" s="20"/>
      <c r="BW150" s="28"/>
      <c r="BX150" s="28"/>
      <c r="BZ150" s="29"/>
      <c r="CA150" s="29"/>
      <c r="CB150" s="29"/>
      <c r="CC150" s="23"/>
      <c r="CD150" s="23"/>
      <c r="CE150" s="23"/>
      <c r="CF150" s="23"/>
      <c r="CG150" s="23"/>
      <c r="CH150" s="23"/>
      <c r="CI150" s="23"/>
      <c r="CJ150" s="23"/>
      <c r="CK150" s="23"/>
      <c r="CL150" s="23"/>
      <c r="CM150" s="23"/>
      <c r="CN150" s="23"/>
      <c r="CO150" s="24"/>
      <c r="CP150" s="24"/>
      <c r="CQ150" s="24"/>
      <c r="CR150" s="24"/>
      <c r="CS150" s="25"/>
      <c r="CT150" s="25"/>
      <c r="CU150" s="25"/>
      <c r="CV150" s="23"/>
      <c r="CW150" s="23"/>
      <c r="CX150" s="25"/>
      <c r="CY150" s="23"/>
      <c r="CZ150" s="23"/>
      <c r="DE150" s="15"/>
      <c r="DF150" s="16"/>
      <c r="DH150" s="15"/>
      <c r="DI150" s="15"/>
      <c r="DJ150" s="15"/>
      <c r="DK150" s="15"/>
      <c r="DL150" s="15"/>
      <c r="DM150" s="15"/>
      <c r="DN150" s="15"/>
      <c r="DO150" s="20"/>
      <c r="DP150" s="20"/>
      <c r="DQ150" s="20"/>
      <c r="DR150" s="20"/>
      <c r="DS150" s="20"/>
    </row>
    <row r="151" spans="45:123" s="14" customFormat="1" ht="16.5" customHeight="1" x14ac:dyDescent="0.15"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8"/>
      <c r="BX151" s="28"/>
      <c r="BZ151" s="29"/>
      <c r="CA151" s="29"/>
      <c r="CB151" s="29"/>
      <c r="CC151" s="23"/>
      <c r="CD151" s="23"/>
      <c r="CE151" s="23"/>
      <c r="CF151" s="23"/>
      <c r="CG151" s="23"/>
      <c r="CH151" s="23"/>
      <c r="CI151" s="23"/>
      <c r="CJ151" s="23"/>
      <c r="CK151" s="23"/>
      <c r="CL151" s="23"/>
      <c r="CM151" s="23"/>
      <c r="CN151" s="23"/>
      <c r="CO151" s="24"/>
      <c r="CP151" s="24"/>
      <c r="CQ151" s="24"/>
      <c r="CR151" s="24"/>
      <c r="CS151" s="25"/>
      <c r="CT151" s="25"/>
      <c r="CU151" s="25"/>
      <c r="CV151" s="23"/>
      <c r="CW151" s="23"/>
      <c r="CX151" s="25"/>
      <c r="CY151" s="23"/>
      <c r="CZ151" s="23"/>
      <c r="DE151" s="15"/>
      <c r="DF151" s="16"/>
      <c r="DH151" s="15"/>
      <c r="DI151" s="15"/>
      <c r="DJ151" s="15"/>
      <c r="DK151" s="15"/>
      <c r="DL151" s="15"/>
      <c r="DM151" s="15"/>
      <c r="DN151" s="15"/>
      <c r="DO151" s="20"/>
      <c r="DP151" s="20"/>
      <c r="DQ151" s="20"/>
      <c r="DR151" s="20"/>
      <c r="DS151" s="20"/>
    </row>
    <row r="152" spans="45:123" s="14" customFormat="1" ht="16.5" customHeight="1" x14ac:dyDescent="0.15"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20"/>
      <c r="BR152" s="20"/>
      <c r="BS152" s="20"/>
      <c r="BT152" s="20"/>
      <c r="BU152" s="20"/>
      <c r="BV152" s="20"/>
      <c r="BW152" s="28"/>
      <c r="BX152" s="28"/>
      <c r="BZ152" s="29"/>
      <c r="CA152" s="29"/>
      <c r="CB152" s="29"/>
      <c r="CC152" s="23"/>
      <c r="CD152" s="23"/>
      <c r="CE152" s="23"/>
      <c r="CF152" s="23"/>
      <c r="CG152" s="23"/>
      <c r="CH152" s="23"/>
      <c r="CI152" s="23"/>
      <c r="CJ152" s="23"/>
      <c r="CK152" s="23"/>
      <c r="CL152" s="23"/>
      <c r="CM152" s="23"/>
      <c r="CN152" s="23"/>
      <c r="CO152" s="24"/>
      <c r="CP152" s="24"/>
      <c r="CQ152" s="24"/>
      <c r="CR152" s="24"/>
      <c r="CS152" s="25"/>
      <c r="CT152" s="25"/>
      <c r="CU152" s="25"/>
      <c r="CV152" s="23"/>
      <c r="CW152" s="23"/>
      <c r="CX152" s="25"/>
      <c r="CY152" s="23"/>
      <c r="CZ152" s="23"/>
      <c r="DE152" s="15"/>
      <c r="DF152" s="16"/>
      <c r="DH152" s="15"/>
      <c r="DI152" s="15"/>
      <c r="DJ152" s="15"/>
      <c r="DK152" s="15"/>
      <c r="DL152" s="15"/>
      <c r="DM152" s="15"/>
      <c r="DN152" s="15"/>
      <c r="DO152" s="20"/>
      <c r="DP152" s="20"/>
      <c r="DQ152" s="20"/>
      <c r="DR152" s="20"/>
      <c r="DS152" s="20"/>
    </row>
    <row r="153" spans="45:123" s="14" customFormat="1" ht="16.5" customHeight="1" x14ac:dyDescent="0.15"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20"/>
      <c r="BW153" s="28"/>
      <c r="BX153" s="28"/>
      <c r="BZ153" s="29"/>
      <c r="CA153" s="29"/>
      <c r="CB153" s="29"/>
      <c r="CC153" s="23"/>
      <c r="CD153" s="23"/>
      <c r="CE153" s="23"/>
      <c r="CF153" s="23"/>
      <c r="CG153" s="23"/>
      <c r="CH153" s="23"/>
      <c r="CI153" s="23"/>
      <c r="CJ153" s="23"/>
      <c r="CK153" s="23"/>
      <c r="CL153" s="23"/>
      <c r="CM153" s="23"/>
      <c r="CN153" s="23"/>
      <c r="CO153" s="24"/>
      <c r="CP153" s="24"/>
      <c r="CQ153" s="24"/>
      <c r="CR153" s="24"/>
      <c r="CS153" s="25"/>
      <c r="CT153" s="25"/>
      <c r="CU153" s="25"/>
      <c r="CV153" s="23"/>
      <c r="CW153" s="23"/>
      <c r="CX153" s="25"/>
      <c r="CY153" s="23"/>
      <c r="CZ153" s="23"/>
      <c r="DE153" s="15"/>
      <c r="DF153" s="16"/>
      <c r="DH153" s="15"/>
      <c r="DI153" s="15"/>
      <c r="DJ153" s="15"/>
      <c r="DK153" s="15"/>
      <c r="DL153" s="15"/>
      <c r="DM153" s="15"/>
      <c r="DN153" s="15"/>
      <c r="DO153" s="20"/>
      <c r="DP153" s="20"/>
      <c r="DQ153" s="20"/>
      <c r="DR153" s="20"/>
      <c r="DS153" s="20"/>
    </row>
    <row r="154" spans="45:123" s="14" customFormat="1" ht="16.5" customHeight="1" x14ac:dyDescent="0.15"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20"/>
      <c r="BW154" s="28"/>
      <c r="BX154" s="28"/>
      <c r="BZ154" s="29"/>
      <c r="CA154" s="29"/>
      <c r="CB154" s="29"/>
      <c r="CC154" s="23"/>
      <c r="CD154" s="23"/>
      <c r="CE154" s="23"/>
      <c r="CF154" s="23"/>
      <c r="CG154" s="23"/>
      <c r="CH154" s="23"/>
      <c r="CI154" s="23"/>
      <c r="CJ154" s="23"/>
      <c r="CK154" s="23"/>
      <c r="CL154" s="23"/>
      <c r="CM154" s="23"/>
      <c r="CN154" s="23"/>
      <c r="CO154" s="24"/>
      <c r="CP154" s="24"/>
      <c r="CQ154" s="24"/>
      <c r="CR154" s="24"/>
      <c r="CS154" s="25"/>
      <c r="CT154" s="25"/>
      <c r="CU154" s="25"/>
      <c r="CV154" s="23"/>
      <c r="CW154" s="23"/>
      <c r="CX154" s="25"/>
      <c r="CY154" s="23"/>
      <c r="CZ154" s="23"/>
      <c r="DE154" s="15"/>
      <c r="DF154" s="16"/>
      <c r="DH154" s="15"/>
      <c r="DI154" s="15"/>
      <c r="DJ154" s="15"/>
      <c r="DK154" s="15"/>
      <c r="DL154" s="15"/>
      <c r="DM154" s="15"/>
      <c r="DN154" s="15"/>
      <c r="DO154" s="20"/>
      <c r="DP154" s="20"/>
      <c r="DQ154" s="20"/>
      <c r="DR154" s="20"/>
      <c r="DS154" s="20"/>
    </row>
    <row r="155" spans="45:123" s="14" customFormat="1" ht="16.5" customHeight="1" x14ac:dyDescent="0.15"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8"/>
      <c r="BX155" s="28"/>
      <c r="BZ155" s="29"/>
      <c r="CA155" s="29"/>
      <c r="CB155" s="29"/>
      <c r="CC155" s="23"/>
      <c r="CD155" s="23"/>
      <c r="CE155" s="23"/>
      <c r="CF155" s="23"/>
      <c r="CG155" s="23"/>
      <c r="CH155" s="23"/>
      <c r="CI155" s="23"/>
      <c r="CJ155" s="23"/>
      <c r="CK155" s="23"/>
      <c r="CL155" s="23"/>
      <c r="CM155" s="23"/>
      <c r="CN155" s="23"/>
      <c r="CO155" s="24"/>
      <c r="CP155" s="24"/>
      <c r="CQ155" s="24"/>
      <c r="CR155" s="24"/>
      <c r="CS155" s="25"/>
      <c r="CT155" s="25"/>
      <c r="CU155" s="25"/>
      <c r="CV155" s="23"/>
      <c r="CW155" s="23"/>
      <c r="CX155" s="25"/>
      <c r="CY155" s="23"/>
      <c r="CZ155" s="23"/>
      <c r="DE155" s="15"/>
      <c r="DF155" s="16"/>
      <c r="DH155" s="15"/>
      <c r="DI155" s="15"/>
      <c r="DJ155" s="15"/>
      <c r="DK155" s="15"/>
      <c r="DL155" s="15"/>
      <c r="DM155" s="15"/>
      <c r="DN155" s="15"/>
      <c r="DO155" s="20"/>
      <c r="DP155" s="20"/>
      <c r="DQ155" s="20"/>
      <c r="DR155" s="20"/>
      <c r="DS155" s="20"/>
    </row>
    <row r="156" spans="45:123" s="14" customFormat="1" ht="16.5" customHeight="1" x14ac:dyDescent="0.15"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0"/>
      <c r="BP156" s="20"/>
      <c r="BQ156" s="20"/>
      <c r="BR156" s="20"/>
      <c r="BS156" s="20"/>
      <c r="BT156" s="20"/>
      <c r="BU156" s="20"/>
      <c r="BV156" s="20"/>
      <c r="BW156" s="28"/>
      <c r="BX156" s="28"/>
      <c r="BZ156" s="29"/>
      <c r="CA156" s="29"/>
      <c r="CB156" s="29"/>
      <c r="CC156" s="23"/>
      <c r="CD156" s="23"/>
      <c r="CE156" s="23"/>
      <c r="CF156" s="23"/>
      <c r="CG156" s="23"/>
      <c r="CH156" s="23"/>
      <c r="CI156" s="23"/>
      <c r="CJ156" s="23"/>
      <c r="CK156" s="23"/>
      <c r="CL156" s="23"/>
      <c r="CM156" s="23"/>
      <c r="CN156" s="23"/>
      <c r="CO156" s="24"/>
      <c r="CP156" s="24"/>
      <c r="CQ156" s="24"/>
      <c r="CR156" s="24"/>
      <c r="CS156" s="25"/>
      <c r="CT156" s="25"/>
      <c r="CU156" s="25"/>
      <c r="CV156" s="23"/>
      <c r="CW156" s="23"/>
      <c r="CX156" s="25"/>
      <c r="CY156" s="23"/>
      <c r="CZ156" s="23"/>
      <c r="DE156" s="15"/>
      <c r="DF156" s="16"/>
      <c r="DH156" s="15"/>
      <c r="DI156" s="15"/>
      <c r="DJ156" s="15"/>
      <c r="DK156" s="15"/>
      <c r="DL156" s="15"/>
      <c r="DM156" s="15"/>
      <c r="DN156" s="15"/>
      <c r="DO156" s="20"/>
      <c r="DP156" s="20"/>
      <c r="DQ156" s="20"/>
      <c r="DR156" s="20"/>
      <c r="DS156" s="20"/>
    </row>
    <row r="157" spans="45:123" s="14" customFormat="1" ht="16.5" customHeight="1" x14ac:dyDescent="0.15"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0"/>
      <c r="BU157" s="20"/>
      <c r="BV157" s="20"/>
      <c r="BW157" s="28"/>
      <c r="BX157" s="28"/>
      <c r="BZ157" s="29"/>
      <c r="CA157" s="29"/>
      <c r="CB157" s="29"/>
      <c r="CC157" s="23"/>
      <c r="CD157" s="23"/>
      <c r="CE157" s="23"/>
      <c r="CF157" s="23"/>
      <c r="CG157" s="23"/>
      <c r="CH157" s="23"/>
      <c r="CI157" s="23"/>
      <c r="CJ157" s="23"/>
      <c r="CK157" s="23"/>
      <c r="CL157" s="23"/>
      <c r="CM157" s="23"/>
      <c r="CN157" s="23"/>
      <c r="CO157" s="24"/>
      <c r="CP157" s="24"/>
      <c r="CQ157" s="24"/>
      <c r="CR157" s="24"/>
      <c r="CS157" s="25"/>
      <c r="CT157" s="25"/>
      <c r="CU157" s="25"/>
      <c r="CV157" s="23"/>
      <c r="CW157" s="23"/>
      <c r="CX157" s="25"/>
      <c r="CY157" s="23"/>
      <c r="CZ157" s="23"/>
      <c r="DE157" s="15"/>
      <c r="DF157" s="16"/>
      <c r="DH157" s="15"/>
      <c r="DI157" s="15"/>
      <c r="DJ157" s="15"/>
      <c r="DK157" s="15"/>
      <c r="DL157" s="15"/>
      <c r="DM157" s="15"/>
      <c r="DN157" s="15"/>
      <c r="DO157" s="20"/>
      <c r="DP157" s="20"/>
      <c r="DQ157" s="20"/>
      <c r="DR157" s="20"/>
      <c r="DS157" s="20"/>
    </row>
    <row r="158" spans="45:123" s="14" customFormat="1" ht="16.5" customHeight="1" x14ac:dyDescent="0.15"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20"/>
      <c r="BW158" s="28"/>
      <c r="BX158" s="28"/>
      <c r="BZ158" s="29"/>
      <c r="CA158" s="29"/>
      <c r="CB158" s="29"/>
      <c r="CC158" s="23"/>
      <c r="CD158" s="23"/>
      <c r="CE158" s="23"/>
      <c r="CF158" s="23"/>
      <c r="CG158" s="23"/>
      <c r="CH158" s="23"/>
      <c r="CI158" s="23"/>
      <c r="CJ158" s="23"/>
      <c r="CK158" s="23"/>
      <c r="CL158" s="23"/>
      <c r="CM158" s="23"/>
      <c r="CN158" s="23"/>
      <c r="CO158" s="24"/>
      <c r="CP158" s="24"/>
      <c r="CQ158" s="24"/>
      <c r="CR158" s="24"/>
      <c r="CS158" s="25"/>
      <c r="CT158" s="25"/>
      <c r="CU158" s="25"/>
      <c r="CV158" s="23"/>
      <c r="CW158" s="23"/>
      <c r="CX158" s="25"/>
      <c r="CY158" s="23"/>
      <c r="CZ158" s="23"/>
      <c r="DE158" s="15"/>
      <c r="DF158" s="16"/>
      <c r="DH158" s="15"/>
      <c r="DI158" s="15"/>
      <c r="DJ158" s="15"/>
      <c r="DK158" s="15"/>
      <c r="DL158" s="15"/>
      <c r="DM158" s="15"/>
      <c r="DN158" s="15"/>
      <c r="DO158" s="20"/>
      <c r="DP158" s="20"/>
      <c r="DQ158" s="20"/>
      <c r="DR158" s="20"/>
      <c r="DS158" s="20"/>
    </row>
    <row r="159" spans="45:123" s="14" customFormat="1" ht="16.5" customHeight="1" x14ac:dyDescent="0.15"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0"/>
      <c r="BU159" s="20"/>
      <c r="BV159" s="20"/>
      <c r="BW159" s="28"/>
      <c r="BX159" s="28"/>
      <c r="BZ159" s="29"/>
      <c r="CA159" s="29"/>
      <c r="CB159" s="29"/>
      <c r="CC159" s="23"/>
      <c r="CD159" s="23"/>
      <c r="CE159" s="23"/>
      <c r="CF159" s="23"/>
      <c r="CG159" s="23"/>
      <c r="CH159" s="23"/>
      <c r="CI159" s="23"/>
      <c r="CJ159" s="23"/>
      <c r="CK159" s="23"/>
      <c r="CL159" s="23"/>
      <c r="CM159" s="23"/>
      <c r="CN159" s="23"/>
      <c r="CO159" s="24"/>
      <c r="CP159" s="24"/>
      <c r="CQ159" s="24"/>
      <c r="CR159" s="24"/>
      <c r="CS159" s="25"/>
      <c r="CT159" s="25"/>
      <c r="CU159" s="25"/>
      <c r="CV159" s="23"/>
      <c r="CW159" s="23"/>
      <c r="CX159" s="25"/>
      <c r="CY159" s="23"/>
      <c r="CZ159" s="23"/>
      <c r="DE159" s="15"/>
      <c r="DF159" s="16"/>
      <c r="DH159" s="15"/>
      <c r="DI159" s="15"/>
      <c r="DJ159" s="15"/>
      <c r="DK159" s="15"/>
      <c r="DL159" s="15"/>
      <c r="DM159" s="15"/>
      <c r="DN159" s="15"/>
      <c r="DO159" s="20"/>
      <c r="DP159" s="20"/>
      <c r="DQ159" s="20"/>
      <c r="DR159" s="20"/>
      <c r="DS159" s="20"/>
    </row>
    <row r="160" spans="45:123" s="14" customFormat="1" ht="16.5" customHeight="1" x14ac:dyDescent="0.15"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8"/>
      <c r="BX160" s="28"/>
      <c r="BZ160" s="29"/>
      <c r="CA160" s="29"/>
      <c r="CB160" s="29"/>
      <c r="CC160" s="23"/>
      <c r="CD160" s="23"/>
      <c r="CE160" s="23"/>
      <c r="CF160" s="23"/>
      <c r="CG160" s="23"/>
      <c r="CH160" s="23"/>
      <c r="CI160" s="23"/>
      <c r="CJ160" s="23"/>
      <c r="CK160" s="23"/>
      <c r="CL160" s="23"/>
      <c r="CM160" s="23"/>
      <c r="CN160" s="23"/>
      <c r="CO160" s="24"/>
      <c r="CP160" s="24"/>
      <c r="CQ160" s="24"/>
      <c r="CR160" s="24"/>
      <c r="CS160" s="25"/>
      <c r="CT160" s="25"/>
      <c r="CU160" s="25"/>
      <c r="CV160" s="23"/>
      <c r="CW160" s="23"/>
      <c r="CX160" s="25"/>
      <c r="CY160" s="23"/>
      <c r="CZ160" s="23"/>
      <c r="DE160" s="15"/>
      <c r="DF160" s="16"/>
      <c r="DH160" s="15"/>
      <c r="DI160" s="15"/>
      <c r="DJ160" s="15"/>
      <c r="DK160" s="15"/>
      <c r="DL160" s="15"/>
      <c r="DM160" s="15"/>
      <c r="DN160" s="15"/>
      <c r="DO160" s="20"/>
      <c r="DP160" s="20"/>
      <c r="DQ160" s="20"/>
      <c r="DR160" s="20"/>
      <c r="DS160" s="20"/>
    </row>
    <row r="161" spans="19:123" s="14" customFormat="1" ht="16.5" customHeight="1" x14ac:dyDescent="0.15"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128"/>
      <c r="BX161" s="128"/>
      <c r="BZ161" s="29"/>
      <c r="CA161" s="29"/>
      <c r="CB161" s="29"/>
      <c r="CC161" s="23"/>
      <c r="CD161" s="23"/>
      <c r="CE161" s="23"/>
      <c r="CF161" s="23"/>
      <c r="CG161" s="23"/>
      <c r="CH161" s="23"/>
      <c r="CI161" s="23"/>
      <c r="CJ161" s="23"/>
      <c r="CK161" s="23"/>
      <c r="CL161" s="23"/>
      <c r="CM161" s="23"/>
      <c r="CN161" s="23"/>
      <c r="CO161" s="24"/>
      <c r="CP161" s="24"/>
      <c r="CQ161" s="24"/>
      <c r="CR161" s="24"/>
      <c r="CS161" s="25"/>
      <c r="CT161" s="25"/>
      <c r="CU161" s="25"/>
      <c r="CV161" s="23"/>
      <c r="CW161" s="23"/>
      <c r="CX161" s="25"/>
      <c r="CY161" s="23"/>
      <c r="CZ161" s="23"/>
      <c r="DE161" s="15"/>
      <c r="DF161" s="16"/>
      <c r="DH161" s="15"/>
      <c r="DI161" s="15"/>
      <c r="DJ161" s="15"/>
      <c r="DK161" s="15"/>
      <c r="DL161" s="15"/>
      <c r="DM161" s="15"/>
      <c r="DN161" s="15"/>
      <c r="DO161" s="20"/>
      <c r="DP161" s="20"/>
      <c r="DQ161" s="20"/>
      <c r="DR161" s="20"/>
      <c r="DS161" s="20"/>
    </row>
    <row r="162" spans="19:123" s="14" customFormat="1" ht="16.5" customHeight="1" x14ac:dyDescent="0.15"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0"/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20"/>
      <c r="BW162" s="28"/>
      <c r="BX162" s="28"/>
      <c r="BZ162" s="29"/>
      <c r="CA162" s="29"/>
      <c r="CB162" s="29"/>
      <c r="CC162" s="23"/>
      <c r="CD162" s="23"/>
      <c r="CE162" s="23"/>
      <c r="CF162" s="23"/>
      <c r="CG162" s="23"/>
      <c r="CH162" s="23"/>
      <c r="CI162" s="23"/>
      <c r="CJ162" s="23"/>
      <c r="CK162" s="23"/>
      <c r="CL162" s="23"/>
      <c r="CM162" s="23"/>
      <c r="CN162" s="23"/>
      <c r="CO162" s="24"/>
      <c r="CP162" s="24"/>
      <c r="CQ162" s="24"/>
      <c r="CR162" s="24"/>
      <c r="CS162" s="25"/>
      <c r="CT162" s="25"/>
      <c r="CU162" s="25"/>
      <c r="CV162" s="23"/>
      <c r="CW162" s="23"/>
      <c r="CX162" s="25"/>
      <c r="CY162" s="23"/>
      <c r="CZ162" s="23"/>
      <c r="DE162" s="15"/>
      <c r="DF162" s="16"/>
      <c r="DH162" s="15"/>
      <c r="DI162" s="15"/>
      <c r="DJ162" s="15"/>
      <c r="DK162" s="15"/>
      <c r="DL162" s="15"/>
      <c r="DM162" s="15"/>
      <c r="DN162" s="15"/>
      <c r="DO162" s="20"/>
      <c r="DP162" s="20"/>
      <c r="DQ162" s="20"/>
      <c r="DR162" s="20"/>
      <c r="DS162" s="20"/>
    </row>
    <row r="163" spans="19:123" s="14" customFormat="1" ht="16.5" customHeight="1" x14ac:dyDescent="0.15">
      <c r="S163" s="18"/>
      <c r="T163" s="22"/>
      <c r="U163" s="20"/>
      <c r="V163" s="20"/>
      <c r="W163" s="20"/>
      <c r="X163" s="22"/>
      <c r="Y163" s="22"/>
      <c r="Z163" s="20"/>
      <c r="AA163" s="20"/>
      <c r="AB163" s="20"/>
      <c r="AC163" s="22"/>
      <c r="AD163" s="20"/>
      <c r="AE163" s="20"/>
      <c r="AF163" s="20"/>
      <c r="AG163" s="22"/>
      <c r="AH163" s="20"/>
      <c r="AI163" s="20"/>
      <c r="AJ163" s="20"/>
      <c r="AK163" s="22"/>
      <c r="AL163" s="20"/>
      <c r="AM163" s="20"/>
      <c r="AN163" s="20"/>
      <c r="AO163" s="22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8"/>
      <c r="BX163" s="28"/>
      <c r="BZ163" s="29"/>
      <c r="CA163" s="29"/>
      <c r="CB163" s="29"/>
      <c r="CC163" s="23"/>
      <c r="CD163" s="23"/>
      <c r="CE163" s="23"/>
      <c r="CF163" s="23"/>
      <c r="CG163" s="23"/>
      <c r="CH163" s="23"/>
      <c r="CI163" s="23"/>
      <c r="CJ163" s="23"/>
      <c r="CK163" s="23"/>
      <c r="CL163" s="23"/>
      <c r="CM163" s="23"/>
      <c r="CN163" s="23"/>
      <c r="CO163" s="24"/>
      <c r="CP163" s="24"/>
      <c r="CQ163" s="24"/>
      <c r="CR163" s="24"/>
      <c r="CS163" s="25"/>
      <c r="CT163" s="25"/>
      <c r="CU163" s="25"/>
      <c r="CV163" s="23"/>
      <c r="CW163" s="23"/>
      <c r="CX163" s="25"/>
      <c r="CY163" s="23"/>
      <c r="CZ163" s="23"/>
      <c r="DE163" s="15"/>
      <c r="DF163" s="16"/>
      <c r="DH163" s="15"/>
      <c r="DI163" s="15"/>
      <c r="DJ163" s="15"/>
      <c r="DK163" s="15"/>
      <c r="DL163" s="15"/>
      <c r="DM163" s="15"/>
      <c r="DN163" s="15"/>
      <c r="DO163" s="20"/>
      <c r="DP163" s="20"/>
      <c r="DQ163" s="20"/>
      <c r="DR163" s="20"/>
      <c r="DS163" s="20"/>
    </row>
    <row r="164" spans="19:123" s="14" customFormat="1" ht="16.5" customHeight="1" x14ac:dyDescent="0.15">
      <c r="S164" s="18"/>
      <c r="T164" s="22"/>
      <c r="U164" s="20"/>
      <c r="V164" s="20"/>
      <c r="W164" s="20"/>
      <c r="X164" s="22"/>
      <c r="Y164" s="22"/>
      <c r="Z164" s="20"/>
      <c r="AA164" s="20"/>
      <c r="AB164" s="20"/>
      <c r="AC164" s="22"/>
      <c r="AD164" s="20"/>
      <c r="AE164" s="20"/>
      <c r="AF164" s="20"/>
      <c r="AG164" s="22"/>
      <c r="AH164" s="20"/>
      <c r="AI164" s="20"/>
      <c r="AJ164" s="20"/>
      <c r="AK164" s="22"/>
      <c r="AL164" s="20"/>
      <c r="AM164" s="20"/>
      <c r="AN164" s="20"/>
      <c r="AO164" s="22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8"/>
      <c r="BX164" s="28"/>
      <c r="BZ164" s="29"/>
      <c r="CA164" s="29"/>
      <c r="CB164" s="29"/>
      <c r="CC164" s="23"/>
      <c r="CD164" s="23"/>
      <c r="CE164" s="23"/>
      <c r="CF164" s="23"/>
      <c r="CG164" s="23"/>
      <c r="CH164" s="23"/>
      <c r="CI164" s="23"/>
      <c r="CJ164" s="23"/>
      <c r="CK164" s="23"/>
      <c r="CL164" s="23"/>
      <c r="CM164" s="23"/>
      <c r="CN164" s="23"/>
      <c r="CO164" s="24"/>
      <c r="CP164" s="24"/>
      <c r="CQ164" s="24"/>
      <c r="CR164" s="24"/>
      <c r="CS164" s="25"/>
      <c r="CT164" s="25"/>
      <c r="CU164" s="25"/>
      <c r="CV164" s="23"/>
      <c r="CW164" s="23"/>
      <c r="CX164" s="25"/>
      <c r="CY164" s="23"/>
      <c r="CZ164" s="23"/>
      <c r="DE164" s="15"/>
      <c r="DF164" s="16"/>
      <c r="DH164" s="15"/>
      <c r="DI164" s="15"/>
      <c r="DJ164" s="15"/>
      <c r="DK164" s="15"/>
      <c r="DL164" s="15"/>
      <c r="DM164" s="15"/>
      <c r="DN164" s="15"/>
      <c r="DO164" s="20"/>
      <c r="DP164" s="20"/>
      <c r="DQ164" s="20"/>
      <c r="DR164" s="20"/>
      <c r="DS164" s="20"/>
    </row>
    <row r="165" spans="19:123" s="14" customFormat="1" ht="16.5" customHeight="1" x14ac:dyDescent="0.15">
      <c r="S165" s="18"/>
      <c r="T165" s="22"/>
      <c r="U165" s="20"/>
      <c r="V165" s="20"/>
      <c r="W165" s="20"/>
      <c r="X165" s="22"/>
      <c r="Y165" s="22"/>
      <c r="Z165" s="20"/>
      <c r="AA165" s="20"/>
      <c r="AB165" s="20"/>
      <c r="AC165" s="22"/>
      <c r="AD165" s="20"/>
      <c r="AE165" s="20"/>
      <c r="AF165" s="20"/>
      <c r="AG165" s="22"/>
      <c r="AH165" s="20"/>
      <c r="AI165" s="20"/>
      <c r="AJ165" s="20"/>
      <c r="AK165" s="22"/>
      <c r="AL165" s="20"/>
      <c r="AM165" s="20"/>
      <c r="AN165" s="20"/>
      <c r="AO165" s="22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0"/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20"/>
      <c r="BW165" s="28"/>
      <c r="BX165" s="28"/>
      <c r="BZ165" s="29"/>
      <c r="CA165" s="29"/>
      <c r="CB165" s="29"/>
      <c r="CC165" s="23"/>
      <c r="CD165" s="23"/>
      <c r="CE165" s="23"/>
      <c r="CF165" s="23"/>
      <c r="CG165" s="23"/>
      <c r="CH165" s="23"/>
      <c r="CI165" s="23"/>
      <c r="CJ165" s="23"/>
      <c r="CK165" s="23"/>
      <c r="CL165" s="23"/>
      <c r="CM165" s="23"/>
      <c r="CN165" s="23"/>
      <c r="CO165" s="24"/>
      <c r="CP165" s="24"/>
      <c r="CQ165" s="24"/>
      <c r="CR165" s="24"/>
      <c r="CS165" s="25"/>
      <c r="CT165" s="25"/>
      <c r="CU165" s="25"/>
      <c r="CV165" s="23"/>
      <c r="CW165" s="23"/>
      <c r="CX165" s="25"/>
      <c r="CY165" s="23"/>
      <c r="CZ165" s="23"/>
      <c r="DE165" s="15"/>
      <c r="DF165" s="16"/>
      <c r="DH165" s="15"/>
      <c r="DI165" s="15"/>
      <c r="DJ165" s="15"/>
      <c r="DK165" s="15"/>
      <c r="DL165" s="15"/>
      <c r="DM165" s="15"/>
      <c r="DN165" s="15"/>
      <c r="DO165" s="20"/>
      <c r="DP165" s="20"/>
      <c r="DQ165" s="20"/>
      <c r="DR165" s="20"/>
      <c r="DS165" s="20"/>
    </row>
    <row r="166" spans="19:123" s="14" customFormat="1" ht="16.5" customHeight="1" x14ac:dyDescent="0.15">
      <c r="S166" s="18"/>
      <c r="T166" s="22"/>
      <c r="U166" s="20"/>
      <c r="V166" s="20"/>
      <c r="W166" s="20"/>
      <c r="X166" s="22"/>
      <c r="Y166" s="22"/>
      <c r="Z166" s="20"/>
      <c r="AA166" s="20"/>
      <c r="AB166" s="20"/>
      <c r="AC166" s="22"/>
      <c r="AD166" s="20"/>
      <c r="AE166" s="20"/>
      <c r="AF166" s="20"/>
      <c r="AG166" s="22"/>
      <c r="AH166" s="20"/>
      <c r="AI166" s="20"/>
      <c r="AJ166" s="20"/>
      <c r="AK166" s="22"/>
      <c r="AL166" s="20"/>
      <c r="AM166" s="20"/>
      <c r="AN166" s="20"/>
      <c r="AO166" s="22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8"/>
      <c r="BX166" s="28"/>
      <c r="BZ166" s="29"/>
      <c r="CA166" s="29"/>
      <c r="CB166" s="29"/>
      <c r="CC166" s="23"/>
      <c r="CD166" s="23"/>
      <c r="CE166" s="23"/>
      <c r="CF166" s="23"/>
      <c r="CG166" s="23"/>
      <c r="CH166" s="23"/>
      <c r="CI166" s="23"/>
      <c r="CJ166" s="23"/>
      <c r="CK166" s="23"/>
      <c r="CL166" s="23"/>
      <c r="CM166" s="23"/>
      <c r="CN166" s="23"/>
      <c r="CO166" s="24"/>
      <c r="CP166" s="24"/>
      <c r="CQ166" s="24"/>
      <c r="CR166" s="24"/>
      <c r="CS166" s="25"/>
      <c r="CT166" s="25"/>
      <c r="CU166" s="25"/>
      <c r="CV166" s="23"/>
      <c r="CW166" s="23"/>
      <c r="CX166" s="25"/>
      <c r="CY166" s="23"/>
      <c r="CZ166" s="23"/>
      <c r="DE166" s="15"/>
      <c r="DF166" s="16"/>
      <c r="DH166" s="15"/>
      <c r="DI166" s="15"/>
      <c r="DJ166" s="15"/>
      <c r="DK166" s="15"/>
      <c r="DL166" s="15"/>
      <c r="DM166" s="15"/>
      <c r="DN166" s="15"/>
      <c r="DO166" s="20"/>
      <c r="DP166" s="20"/>
      <c r="DQ166" s="20"/>
      <c r="DR166" s="20"/>
      <c r="DS166" s="20"/>
    </row>
    <row r="167" spans="19:123" s="14" customFormat="1" ht="16.5" customHeight="1" x14ac:dyDescent="0.15">
      <c r="S167" s="18"/>
      <c r="T167" s="22"/>
      <c r="U167" s="20"/>
      <c r="V167" s="20"/>
      <c r="W167" s="20"/>
      <c r="X167" s="22"/>
      <c r="Y167" s="22"/>
      <c r="Z167" s="20"/>
      <c r="AA167" s="20"/>
      <c r="AB167" s="20"/>
      <c r="AC167" s="22"/>
      <c r="AD167" s="20"/>
      <c r="AE167" s="20"/>
      <c r="AF167" s="20"/>
      <c r="AG167" s="22"/>
      <c r="AH167" s="20"/>
      <c r="AI167" s="20"/>
      <c r="AJ167" s="20"/>
      <c r="AK167" s="22"/>
      <c r="AL167" s="20"/>
      <c r="AM167" s="20"/>
      <c r="AN167" s="20"/>
      <c r="AO167" s="22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8"/>
      <c r="BX167" s="28"/>
      <c r="BZ167" s="29"/>
      <c r="CA167" s="29"/>
      <c r="CB167" s="29"/>
      <c r="CC167" s="23"/>
      <c r="CD167" s="23"/>
      <c r="CE167" s="23"/>
      <c r="CF167" s="23"/>
      <c r="CG167" s="23"/>
      <c r="CH167" s="23"/>
      <c r="CI167" s="23"/>
      <c r="CJ167" s="23"/>
      <c r="CK167" s="23"/>
      <c r="CL167" s="23"/>
      <c r="CM167" s="23"/>
      <c r="CN167" s="23"/>
      <c r="CO167" s="24"/>
      <c r="CP167" s="24"/>
      <c r="CQ167" s="24"/>
      <c r="CR167" s="24"/>
      <c r="CS167" s="25"/>
      <c r="CT167" s="25"/>
      <c r="CU167" s="25"/>
      <c r="CV167" s="23"/>
      <c r="CW167" s="23"/>
      <c r="CX167" s="25"/>
      <c r="CY167" s="23"/>
      <c r="CZ167" s="23"/>
      <c r="DE167" s="15"/>
      <c r="DF167" s="16"/>
      <c r="DH167" s="15"/>
      <c r="DI167" s="15"/>
      <c r="DJ167" s="15"/>
      <c r="DK167" s="15"/>
      <c r="DL167" s="15"/>
      <c r="DM167" s="15"/>
      <c r="DN167" s="15"/>
      <c r="DO167" s="20"/>
      <c r="DP167" s="20"/>
      <c r="DQ167" s="20"/>
      <c r="DR167" s="20"/>
      <c r="DS167" s="20"/>
    </row>
    <row r="168" spans="19:123" s="14" customFormat="1" ht="16.5" customHeight="1" x14ac:dyDescent="0.15">
      <c r="S168" s="18"/>
      <c r="T168" s="22"/>
      <c r="U168" s="20"/>
      <c r="V168" s="20"/>
      <c r="W168" s="20"/>
      <c r="X168" s="22"/>
      <c r="Y168" s="22"/>
      <c r="Z168" s="20"/>
      <c r="AA168" s="20"/>
      <c r="AB168" s="20"/>
      <c r="AC168" s="22"/>
      <c r="AD168" s="20"/>
      <c r="AE168" s="20"/>
      <c r="AF168" s="20"/>
      <c r="AG168" s="22"/>
      <c r="AH168" s="20"/>
      <c r="AI168" s="20"/>
      <c r="AJ168" s="20"/>
      <c r="AK168" s="22"/>
      <c r="AL168" s="20"/>
      <c r="AM168" s="20"/>
      <c r="AN168" s="20"/>
      <c r="AO168" s="22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8"/>
      <c r="BX168" s="28"/>
      <c r="BZ168" s="29"/>
      <c r="CA168" s="29"/>
      <c r="CB168" s="29"/>
      <c r="CC168" s="23"/>
      <c r="CD168" s="23"/>
      <c r="CE168" s="23"/>
      <c r="CF168" s="23"/>
      <c r="CG168" s="23"/>
      <c r="CH168" s="23"/>
      <c r="CI168" s="23"/>
      <c r="CJ168" s="23"/>
      <c r="CK168" s="23"/>
      <c r="CL168" s="23"/>
      <c r="CM168" s="23"/>
      <c r="CN168" s="23"/>
      <c r="CO168" s="24"/>
      <c r="CP168" s="24"/>
      <c r="CQ168" s="24"/>
      <c r="CR168" s="24"/>
      <c r="CS168" s="25"/>
      <c r="CT168" s="25"/>
      <c r="CU168" s="25"/>
      <c r="CV168" s="23"/>
      <c r="CW168" s="23"/>
      <c r="CX168" s="25"/>
      <c r="CY168" s="23"/>
      <c r="CZ168" s="23"/>
      <c r="DE168" s="15"/>
      <c r="DF168" s="16"/>
      <c r="DH168" s="15"/>
      <c r="DI168" s="15"/>
      <c r="DJ168" s="15"/>
      <c r="DK168" s="15"/>
      <c r="DL168" s="15"/>
      <c r="DM168" s="15"/>
      <c r="DN168" s="15"/>
      <c r="DO168" s="20"/>
      <c r="DP168" s="20"/>
      <c r="DQ168" s="20"/>
      <c r="DR168" s="20"/>
      <c r="DS168" s="20"/>
    </row>
    <row r="169" spans="19:123" s="14" customFormat="1" ht="16.5" customHeight="1" x14ac:dyDescent="0.15">
      <c r="S169" s="18"/>
      <c r="T169" s="22"/>
      <c r="U169" s="20"/>
      <c r="V169" s="20"/>
      <c r="W169" s="20"/>
      <c r="X169" s="22"/>
      <c r="Y169" s="22"/>
      <c r="Z169" s="20"/>
      <c r="AA169" s="20"/>
      <c r="AB169" s="20"/>
      <c r="AC169" s="22"/>
      <c r="AD169" s="20"/>
      <c r="AE169" s="20"/>
      <c r="AF169" s="20"/>
      <c r="AG169" s="22"/>
      <c r="AH169" s="20"/>
      <c r="AI169" s="20"/>
      <c r="AJ169" s="20"/>
      <c r="AK169" s="22"/>
      <c r="AL169" s="20"/>
      <c r="AM169" s="20"/>
      <c r="AN169" s="20"/>
      <c r="AO169" s="22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8"/>
      <c r="BX169" s="28"/>
      <c r="BZ169" s="29"/>
      <c r="CA169" s="29"/>
      <c r="CB169" s="29"/>
      <c r="CC169" s="23"/>
      <c r="CD169" s="23"/>
      <c r="CE169" s="23"/>
      <c r="CF169" s="23"/>
      <c r="CG169" s="23"/>
      <c r="CH169" s="23"/>
      <c r="CI169" s="23"/>
      <c r="CJ169" s="23"/>
      <c r="CK169" s="23"/>
      <c r="CL169" s="23"/>
      <c r="CM169" s="23"/>
      <c r="CN169" s="23"/>
      <c r="CO169" s="24"/>
      <c r="CP169" s="24"/>
      <c r="CQ169" s="24"/>
      <c r="CR169" s="24"/>
      <c r="CS169" s="25"/>
      <c r="CT169" s="25"/>
      <c r="CU169" s="25"/>
      <c r="CV169" s="23"/>
      <c r="CW169" s="23"/>
      <c r="CX169" s="25"/>
      <c r="CY169" s="23"/>
      <c r="CZ169" s="23"/>
      <c r="DE169" s="15"/>
      <c r="DF169" s="16"/>
      <c r="DH169" s="15"/>
      <c r="DI169" s="15"/>
      <c r="DJ169" s="15"/>
      <c r="DK169" s="15"/>
      <c r="DL169" s="15"/>
      <c r="DM169" s="15"/>
      <c r="DN169" s="15"/>
      <c r="DO169" s="20"/>
      <c r="DP169" s="20"/>
      <c r="DQ169" s="20"/>
      <c r="DR169" s="20"/>
      <c r="DS169" s="20"/>
    </row>
    <row r="170" spans="19:123" s="14" customFormat="1" ht="16.5" customHeight="1" x14ac:dyDescent="0.15">
      <c r="S170" s="18"/>
      <c r="T170" s="22"/>
      <c r="U170" s="20"/>
      <c r="V170" s="20"/>
      <c r="W170" s="20"/>
      <c r="X170" s="22"/>
      <c r="Y170" s="22"/>
      <c r="Z170" s="20"/>
      <c r="AA170" s="20"/>
      <c r="AB170" s="20"/>
      <c r="AC170" s="22"/>
      <c r="AD170" s="20"/>
      <c r="AE170" s="20"/>
      <c r="AF170" s="20"/>
      <c r="AG170" s="22"/>
      <c r="AH170" s="20"/>
      <c r="AI170" s="20"/>
      <c r="AJ170" s="20"/>
      <c r="AK170" s="22"/>
      <c r="AL170" s="20"/>
      <c r="AM170" s="20"/>
      <c r="AN170" s="20"/>
      <c r="AO170" s="22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8"/>
      <c r="BX170" s="28"/>
      <c r="BZ170" s="29"/>
      <c r="CA170" s="29"/>
      <c r="CB170" s="29"/>
      <c r="CC170" s="23"/>
      <c r="CD170" s="23"/>
      <c r="CE170" s="23"/>
      <c r="CF170" s="23"/>
      <c r="CG170" s="23"/>
      <c r="CH170" s="23"/>
      <c r="CI170" s="23"/>
      <c r="CJ170" s="23"/>
      <c r="CK170" s="23"/>
      <c r="CL170" s="23"/>
      <c r="CM170" s="23"/>
      <c r="CN170" s="23"/>
      <c r="CO170" s="24"/>
      <c r="CP170" s="24"/>
      <c r="CQ170" s="24"/>
      <c r="CR170" s="24"/>
      <c r="CS170" s="25"/>
      <c r="CT170" s="25"/>
      <c r="CU170" s="25"/>
      <c r="CV170" s="23"/>
      <c r="CW170" s="23"/>
      <c r="CX170" s="25"/>
      <c r="CY170" s="23"/>
      <c r="CZ170" s="23"/>
      <c r="DE170" s="15"/>
      <c r="DF170" s="16"/>
      <c r="DH170" s="15"/>
      <c r="DI170" s="15"/>
      <c r="DJ170" s="15"/>
      <c r="DK170" s="15"/>
      <c r="DL170" s="15"/>
      <c r="DM170" s="15"/>
      <c r="DN170" s="15"/>
      <c r="DO170" s="20"/>
      <c r="DP170" s="20"/>
      <c r="DQ170" s="20"/>
      <c r="DR170" s="20"/>
      <c r="DS170" s="20"/>
    </row>
    <row r="171" spans="19:123" s="14" customFormat="1" ht="16.5" customHeight="1" x14ac:dyDescent="0.15">
      <c r="S171" s="18"/>
      <c r="T171" s="22"/>
      <c r="U171" s="20"/>
      <c r="V171" s="20"/>
      <c r="W171" s="20"/>
      <c r="X171" s="22"/>
      <c r="Y171" s="22"/>
      <c r="Z171" s="20"/>
      <c r="AA171" s="20"/>
      <c r="AB171" s="20"/>
      <c r="AC171" s="22"/>
      <c r="AD171" s="20"/>
      <c r="AE171" s="20"/>
      <c r="AF171" s="20"/>
      <c r="AG171" s="22"/>
      <c r="AH171" s="20"/>
      <c r="AI171" s="20"/>
      <c r="AJ171" s="20"/>
      <c r="AK171" s="22"/>
      <c r="AL171" s="20"/>
      <c r="AM171" s="20"/>
      <c r="AN171" s="20"/>
      <c r="AO171" s="22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8"/>
      <c r="BX171" s="28"/>
      <c r="BZ171" s="29"/>
      <c r="CA171" s="29"/>
      <c r="CB171" s="29"/>
      <c r="CC171" s="23"/>
      <c r="CD171" s="23"/>
      <c r="CE171" s="23"/>
      <c r="CF171" s="23"/>
      <c r="CG171" s="23"/>
      <c r="CH171" s="23"/>
      <c r="CI171" s="23"/>
      <c r="CJ171" s="23"/>
      <c r="CK171" s="23"/>
      <c r="CL171" s="23"/>
      <c r="CM171" s="23"/>
      <c r="CN171" s="23"/>
      <c r="CO171" s="24"/>
      <c r="CP171" s="24"/>
      <c r="CQ171" s="24"/>
      <c r="CR171" s="24"/>
      <c r="CS171" s="25"/>
      <c r="CT171" s="25"/>
      <c r="CU171" s="25"/>
      <c r="CV171" s="23"/>
      <c r="CW171" s="23"/>
      <c r="CX171" s="25"/>
      <c r="CY171" s="23"/>
      <c r="CZ171" s="23"/>
      <c r="DE171" s="15"/>
      <c r="DF171" s="16"/>
      <c r="DH171" s="15"/>
      <c r="DI171" s="15"/>
      <c r="DJ171" s="15"/>
      <c r="DK171" s="15"/>
      <c r="DL171" s="15"/>
      <c r="DM171" s="15"/>
      <c r="DN171" s="15"/>
      <c r="DO171" s="20"/>
      <c r="DP171" s="20"/>
      <c r="DQ171" s="20"/>
      <c r="DR171" s="20"/>
      <c r="DS171" s="20"/>
    </row>
    <row r="172" spans="19:123" s="14" customFormat="1" ht="16.5" customHeight="1" x14ac:dyDescent="0.15">
      <c r="S172" s="18"/>
      <c r="T172" s="22"/>
      <c r="U172" s="20"/>
      <c r="V172" s="20"/>
      <c r="W172" s="20"/>
      <c r="X172" s="22"/>
      <c r="Y172" s="22"/>
      <c r="Z172" s="20"/>
      <c r="AA172" s="20"/>
      <c r="AB172" s="20"/>
      <c r="AC172" s="22"/>
      <c r="AD172" s="20"/>
      <c r="AE172" s="20"/>
      <c r="AF172" s="20"/>
      <c r="AG172" s="22"/>
      <c r="AH172" s="20"/>
      <c r="AI172" s="20"/>
      <c r="AJ172" s="20"/>
      <c r="AK172" s="22"/>
      <c r="AL172" s="20"/>
      <c r="AM172" s="20"/>
      <c r="AN172" s="20"/>
      <c r="AO172" s="22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8"/>
      <c r="BX172" s="28"/>
      <c r="BZ172" s="29"/>
      <c r="CA172" s="29"/>
      <c r="CB172" s="29"/>
      <c r="CC172" s="23"/>
      <c r="CD172" s="23"/>
      <c r="CE172" s="23"/>
      <c r="CF172" s="23"/>
      <c r="CG172" s="23"/>
      <c r="CH172" s="23"/>
      <c r="CI172" s="23"/>
      <c r="CJ172" s="23"/>
      <c r="CK172" s="23"/>
      <c r="CL172" s="23"/>
      <c r="CM172" s="23"/>
      <c r="CN172" s="23"/>
      <c r="CO172" s="24"/>
      <c r="CP172" s="24"/>
      <c r="CQ172" s="24"/>
      <c r="CR172" s="24"/>
      <c r="CS172" s="25"/>
      <c r="CT172" s="25"/>
      <c r="CU172" s="25"/>
      <c r="CV172" s="23"/>
      <c r="CW172" s="23"/>
      <c r="CX172" s="25"/>
      <c r="CY172" s="23"/>
      <c r="CZ172" s="23"/>
      <c r="DE172" s="15"/>
      <c r="DF172" s="16"/>
      <c r="DH172" s="15"/>
      <c r="DI172" s="15"/>
      <c r="DJ172" s="15"/>
      <c r="DK172" s="15"/>
      <c r="DL172" s="15"/>
      <c r="DM172" s="15"/>
      <c r="DN172" s="15"/>
      <c r="DO172" s="20"/>
      <c r="DP172" s="20"/>
      <c r="DQ172" s="20"/>
      <c r="DR172" s="20"/>
      <c r="DS172" s="20"/>
    </row>
    <row r="173" spans="19:123" s="14" customFormat="1" ht="16.5" customHeight="1" x14ac:dyDescent="0.15">
      <c r="S173" s="18"/>
      <c r="T173" s="22"/>
      <c r="U173" s="20"/>
      <c r="V173" s="20"/>
      <c r="W173" s="20"/>
      <c r="X173" s="22"/>
      <c r="Y173" s="22"/>
      <c r="Z173" s="20"/>
      <c r="AA173" s="20"/>
      <c r="AB173" s="20"/>
      <c r="AC173" s="22"/>
      <c r="AD173" s="20"/>
      <c r="AE173" s="20"/>
      <c r="AF173" s="20"/>
      <c r="AG173" s="22"/>
      <c r="AH173" s="20"/>
      <c r="AI173" s="20"/>
      <c r="AJ173" s="20"/>
      <c r="AK173" s="22"/>
      <c r="AL173" s="20"/>
      <c r="AM173" s="20"/>
      <c r="AN173" s="20"/>
      <c r="AO173" s="22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8"/>
      <c r="BX173" s="28"/>
      <c r="BZ173" s="29"/>
      <c r="CA173" s="29"/>
      <c r="CB173" s="29"/>
      <c r="CC173" s="23"/>
      <c r="CD173" s="23"/>
      <c r="CE173" s="23"/>
      <c r="CF173" s="23"/>
      <c r="CG173" s="23"/>
      <c r="CH173" s="23"/>
      <c r="CI173" s="23"/>
      <c r="CJ173" s="23"/>
      <c r="CK173" s="23"/>
      <c r="CL173" s="23"/>
      <c r="CM173" s="23"/>
      <c r="CN173" s="23"/>
      <c r="CO173" s="24"/>
      <c r="CP173" s="24"/>
      <c r="CQ173" s="24"/>
      <c r="CR173" s="24"/>
      <c r="CS173" s="25"/>
      <c r="CT173" s="25"/>
      <c r="CU173" s="25"/>
      <c r="CV173" s="23"/>
      <c r="CW173" s="23"/>
      <c r="CX173" s="25"/>
      <c r="CY173" s="23"/>
      <c r="CZ173" s="23"/>
      <c r="DE173" s="15"/>
      <c r="DF173" s="16"/>
      <c r="DH173" s="15"/>
      <c r="DI173" s="15"/>
      <c r="DJ173" s="15"/>
      <c r="DK173" s="15"/>
      <c r="DL173" s="15"/>
      <c r="DM173" s="15"/>
      <c r="DN173" s="15"/>
      <c r="DO173" s="20"/>
      <c r="DP173" s="20"/>
      <c r="DQ173" s="20"/>
      <c r="DR173" s="20"/>
      <c r="DS173" s="20"/>
    </row>
    <row r="174" spans="19:123" s="14" customFormat="1" ht="16.5" customHeight="1" x14ac:dyDescent="0.15">
      <c r="S174" s="18"/>
      <c r="T174" s="22"/>
      <c r="U174" s="20"/>
      <c r="V174" s="20"/>
      <c r="W174" s="20"/>
      <c r="X174" s="22"/>
      <c r="Y174" s="22"/>
      <c r="Z174" s="20"/>
      <c r="AA174" s="20"/>
      <c r="AB174" s="20"/>
      <c r="AC174" s="22"/>
      <c r="AD174" s="20"/>
      <c r="AE174" s="20"/>
      <c r="AF174" s="20"/>
      <c r="AG174" s="22"/>
      <c r="AH174" s="20"/>
      <c r="AI174" s="20"/>
      <c r="AJ174" s="20"/>
      <c r="AK174" s="22"/>
      <c r="AL174" s="20"/>
      <c r="AM174" s="20"/>
      <c r="AN174" s="20"/>
      <c r="AO174" s="22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8"/>
      <c r="BX174" s="28"/>
      <c r="BZ174" s="29"/>
      <c r="CA174" s="29"/>
      <c r="CB174" s="29"/>
      <c r="CC174" s="23"/>
      <c r="CD174" s="23"/>
      <c r="CE174" s="23"/>
      <c r="CF174" s="23"/>
      <c r="CG174" s="23"/>
      <c r="CH174" s="23"/>
      <c r="CI174" s="23"/>
      <c r="CJ174" s="23"/>
      <c r="CK174" s="23"/>
      <c r="CL174" s="23"/>
      <c r="CM174" s="23"/>
      <c r="CN174" s="23"/>
      <c r="CO174" s="24"/>
      <c r="CP174" s="24"/>
      <c r="CQ174" s="24"/>
      <c r="CR174" s="24"/>
      <c r="CS174" s="25"/>
      <c r="CT174" s="25"/>
      <c r="CU174" s="25"/>
      <c r="CV174" s="23"/>
      <c r="CW174" s="23"/>
      <c r="CX174" s="25"/>
      <c r="CY174" s="23"/>
      <c r="CZ174" s="23"/>
      <c r="DE174" s="15"/>
      <c r="DF174" s="16"/>
      <c r="DH174" s="15"/>
      <c r="DI174" s="15"/>
      <c r="DJ174" s="15"/>
      <c r="DK174" s="15"/>
      <c r="DL174" s="15"/>
      <c r="DM174" s="15"/>
      <c r="DN174" s="15"/>
      <c r="DO174" s="20"/>
      <c r="DP174" s="20"/>
      <c r="DQ174" s="20"/>
      <c r="DR174" s="20"/>
      <c r="DS174" s="20"/>
    </row>
    <row r="175" spans="19:123" s="14" customFormat="1" ht="16.5" customHeight="1" x14ac:dyDescent="0.15">
      <c r="S175" s="18"/>
      <c r="T175" s="22"/>
      <c r="U175" s="20"/>
      <c r="V175" s="20"/>
      <c r="W175" s="20"/>
      <c r="X175" s="22"/>
      <c r="Y175" s="22"/>
      <c r="Z175" s="20"/>
      <c r="AA175" s="20"/>
      <c r="AB175" s="20"/>
      <c r="AC175" s="22"/>
      <c r="AD175" s="20"/>
      <c r="AE175" s="20"/>
      <c r="AF175" s="20"/>
      <c r="AG175" s="22"/>
      <c r="AH175" s="20"/>
      <c r="AI175" s="20"/>
      <c r="AJ175" s="20"/>
      <c r="AK175" s="22"/>
      <c r="AL175" s="20"/>
      <c r="AM175" s="20"/>
      <c r="AN175" s="20"/>
      <c r="AO175" s="22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8"/>
      <c r="BX175" s="28"/>
      <c r="BZ175" s="29"/>
      <c r="CA175" s="29"/>
      <c r="CB175" s="29"/>
      <c r="CC175" s="23"/>
      <c r="CD175" s="23"/>
      <c r="CE175" s="23"/>
      <c r="CF175" s="23"/>
      <c r="CG175" s="23"/>
      <c r="CH175" s="23"/>
      <c r="CI175" s="23"/>
      <c r="CJ175" s="23"/>
      <c r="CK175" s="23"/>
      <c r="CL175" s="23"/>
      <c r="CM175" s="23"/>
      <c r="CN175" s="23"/>
      <c r="CO175" s="24"/>
      <c r="CP175" s="24"/>
      <c r="CQ175" s="24"/>
      <c r="CR175" s="24"/>
      <c r="CS175" s="25"/>
      <c r="CT175" s="25"/>
      <c r="CU175" s="25"/>
      <c r="CV175" s="23"/>
      <c r="CW175" s="23"/>
      <c r="CX175" s="25"/>
      <c r="CY175" s="23"/>
      <c r="CZ175" s="23"/>
      <c r="DE175" s="15"/>
      <c r="DF175" s="16"/>
      <c r="DH175" s="15"/>
      <c r="DI175" s="15"/>
      <c r="DJ175" s="15"/>
      <c r="DK175" s="15"/>
      <c r="DL175" s="15"/>
      <c r="DM175" s="15"/>
      <c r="DN175" s="15"/>
      <c r="DO175" s="20"/>
      <c r="DP175" s="20"/>
      <c r="DQ175" s="20"/>
      <c r="DR175" s="20"/>
      <c r="DS175" s="20"/>
    </row>
    <row r="176" spans="19:123" s="14" customFormat="1" ht="16.5" customHeight="1" x14ac:dyDescent="0.15">
      <c r="S176" s="18"/>
      <c r="T176" s="22"/>
      <c r="U176" s="20"/>
      <c r="V176" s="20"/>
      <c r="W176" s="20"/>
      <c r="X176" s="22"/>
      <c r="Y176" s="22"/>
      <c r="Z176" s="20"/>
      <c r="AA176" s="20"/>
      <c r="AB176" s="20"/>
      <c r="AC176" s="22"/>
      <c r="AD176" s="20"/>
      <c r="AE176" s="20"/>
      <c r="AF176" s="20"/>
      <c r="AG176" s="22"/>
      <c r="AH176" s="20"/>
      <c r="AI176" s="20"/>
      <c r="AJ176" s="20"/>
      <c r="AK176" s="22"/>
      <c r="AL176" s="20"/>
      <c r="AM176" s="20"/>
      <c r="AN176" s="20"/>
      <c r="AO176" s="22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8"/>
      <c r="BX176" s="28"/>
      <c r="BZ176" s="29"/>
      <c r="CA176" s="29"/>
      <c r="CB176" s="29"/>
      <c r="CC176" s="23"/>
      <c r="CD176" s="23"/>
      <c r="CE176" s="23"/>
      <c r="CF176" s="23"/>
      <c r="CG176" s="23"/>
      <c r="CH176" s="23"/>
      <c r="CI176" s="23"/>
      <c r="CJ176" s="23"/>
      <c r="CK176" s="23"/>
      <c r="CL176" s="23"/>
      <c r="CM176" s="23"/>
      <c r="CN176" s="23"/>
      <c r="CO176" s="24"/>
      <c r="CP176" s="24"/>
      <c r="CQ176" s="24"/>
      <c r="CR176" s="24"/>
      <c r="CS176" s="25"/>
      <c r="CT176" s="25"/>
      <c r="CU176" s="25"/>
      <c r="CV176" s="23"/>
      <c r="CW176" s="23"/>
      <c r="CX176" s="25"/>
      <c r="CY176" s="23"/>
      <c r="CZ176" s="23"/>
      <c r="DE176" s="15"/>
      <c r="DF176" s="16"/>
      <c r="DH176" s="15"/>
      <c r="DI176" s="15"/>
      <c r="DJ176" s="15"/>
      <c r="DK176" s="15"/>
      <c r="DL176" s="15"/>
      <c r="DM176" s="15"/>
      <c r="DN176" s="15"/>
      <c r="DO176" s="20"/>
      <c r="DP176" s="20"/>
      <c r="DQ176" s="20"/>
      <c r="DR176" s="20"/>
      <c r="DS176" s="20"/>
    </row>
    <row r="177" spans="19:123" s="14" customFormat="1" ht="16.5" customHeight="1" x14ac:dyDescent="0.15">
      <c r="S177" s="18"/>
      <c r="T177" s="22"/>
      <c r="U177" s="20"/>
      <c r="V177" s="20"/>
      <c r="W177" s="20"/>
      <c r="X177" s="22"/>
      <c r="Y177" s="22"/>
      <c r="Z177" s="20"/>
      <c r="AA177" s="20"/>
      <c r="AB177" s="20"/>
      <c r="AC177" s="22"/>
      <c r="AD177" s="20"/>
      <c r="AE177" s="20"/>
      <c r="AF177" s="20"/>
      <c r="AG177" s="22"/>
      <c r="AH177" s="20"/>
      <c r="AI177" s="20"/>
      <c r="AJ177" s="20"/>
      <c r="AK177" s="22"/>
      <c r="AL177" s="20"/>
      <c r="AM177" s="20"/>
      <c r="AN177" s="20"/>
      <c r="AO177" s="22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8"/>
      <c r="BX177" s="28"/>
      <c r="BZ177" s="29"/>
      <c r="CA177" s="29"/>
      <c r="CB177" s="29"/>
      <c r="CC177" s="23"/>
      <c r="CD177" s="23"/>
      <c r="CE177" s="23"/>
      <c r="CF177" s="23"/>
      <c r="CG177" s="23"/>
      <c r="CH177" s="23"/>
      <c r="CI177" s="23"/>
      <c r="CJ177" s="23"/>
      <c r="CK177" s="23"/>
      <c r="CL177" s="23"/>
      <c r="CM177" s="23"/>
      <c r="CN177" s="23"/>
      <c r="CO177" s="24"/>
      <c r="CP177" s="24"/>
      <c r="CQ177" s="24"/>
      <c r="CR177" s="24"/>
      <c r="CS177" s="25"/>
      <c r="CT177" s="25"/>
      <c r="CU177" s="25"/>
      <c r="CV177" s="23"/>
      <c r="CW177" s="23"/>
      <c r="CX177" s="25"/>
      <c r="CY177" s="23"/>
      <c r="CZ177" s="23"/>
      <c r="DE177" s="15"/>
      <c r="DF177" s="16"/>
      <c r="DH177" s="15"/>
      <c r="DI177" s="15"/>
      <c r="DJ177" s="15"/>
      <c r="DK177" s="15"/>
      <c r="DL177" s="15"/>
      <c r="DM177" s="15"/>
      <c r="DN177" s="15"/>
      <c r="DO177" s="20"/>
      <c r="DP177" s="20"/>
      <c r="DQ177" s="20"/>
      <c r="DR177" s="20"/>
      <c r="DS177" s="20"/>
    </row>
    <row r="178" spans="19:123" s="14" customFormat="1" ht="16.5" customHeight="1" x14ac:dyDescent="0.15">
      <c r="S178" s="18"/>
      <c r="T178" s="22"/>
      <c r="U178" s="20"/>
      <c r="V178" s="20"/>
      <c r="W178" s="20"/>
      <c r="X178" s="22"/>
      <c r="Y178" s="22"/>
      <c r="Z178" s="20"/>
      <c r="AA178" s="20"/>
      <c r="AB178" s="20"/>
      <c r="AC178" s="22"/>
      <c r="AD178" s="20"/>
      <c r="AE178" s="20"/>
      <c r="AF178" s="20"/>
      <c r="AG178" s="22"/>
      <c r="AH178" s="20"/>
      <c r="AI178" s="20"/>
      <c r="AJ178" s="20"/>
      <c r="AK178" s="22"/>
      <c r="AL178" s="20"/>
      <c r="AM178" s="20"/>
      <c r="AN178" s="20"/>
      <c r="AO178" s="22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8"/>
      <c r="BX178" s="28"/>
      <c r="BZ178" s="29"/>
      <c r="CA178" s="29"/>
      <c r="CB178" s="29"/>
      <c r="CC178" s="23"/>
      <c r="CD178" s="23"/>
      <c r="CE178" s="23"/>
      <c r="CF178" s="23"/>
      <c r="CG178" s="23"/>
      <c r="CH178" s="23"/>
      <c r="CI178" s="23"/>
      <c r="CJ178" s="23"/>
      <c r="CK178" s="23"/>
      <c r="CL178" s="23"/>
      <c r="CM178" s="23"/>
      <c r="CN178" s="23"/>
      <c r="CO178" s="24"/>
      <c r="CP178" s="24"/>
      <c r="CQ178" s="24"/>
      <c r="CR178" s="24"/>
      <c r="CS178" s="25"/>
      <c r="CT178" s="25"/>
      <c r="CU178" s="25"/>
      <c r="CV178" s="23"/>
      <c r="CW178" s="23"/>
      <c r="CX178" s="25"/>
      <c r="CY178" s="23"/>
      <c r="CZ178" s="23"/>
      <c r="DE178" s="15"/>
      <c r="DF178" s="16"/>
      <c r="DH178" s="15"/>
      <c r="DI178" s="15"/>
      <c r="DJ178" s="15"/>
      <c r="DK178" s="15"/>
      <c r="DL178" s="15"/>
      <c r="DM178" s="15"/>
      <c r="DN178" s="15"/>
      <c r="DO178" s="20"/>
      <c r="DP178" s="20"/>
      <c r="DQ178" s="20"/>
      <c r="DR178" s="20"/>
      <c r="DS178" s="20"/>
    </row>
    <row r="179" spans="19:123" s="14" customFormat="1" ht="16.5" customHeight="1" x14ac:dyDescent="0.15">
      <c r="S179" s="18"/>
      <c r="T179" s="22"/>
      <c r="U179" s="20"/>
      <c r="V179" s="20"/>
      <c r="W179" s="20"/>
      <c r="X179" s="22"/>
      <c r="Y179" s="22"/>
      <c r="Z179" s="20"/>
      <c r="AA179" s="20"/>
      <c r="AB179" s="20"/>
      <c r="AC179" s="22"/>
      <c r="AD179" s="20"/>
      <c r="AE179" s="20"/>
      <c r="AF179" s="20"/>
      <c r="AG179" s="22"/>
      <c r="AH179" s="20"/>
      <c r="AI179" s="20"/>
      <c r="AJ179" s="20"/>
      <c r="AK179" s="22"/>
      <c r="AL179" s="20"/>
      <c r="AM179" s="20"/>
      <c r="AN179" s="20"/>
      <c r="AO179" s="22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8"/>
      <c r="BX179" s="28"/>
      <c r="BZ179" s="29"/>
      <c r="CA179" s="29"/>
      <c r="CB179" s="29"/>
      <c r="CC179" s="23"/>
      <c r="CD179" s="23"/>
      <c r="CE179" s="23"/>
      <c r="CF179" s="23"/>
      <c r="CG179" s="23"/>
      <c r="CH179" s="23"/>
      <c r="CI179" s="23"/>
      <c r="CJ179" s="23"/>
      <c r="CK179" s="23"/>
      <c r="CL179" s="23"/>
      <c r="CM179" s="23"/>
      <c r="CN179" s="23"/>
      <c r="CO179" s="24"/>
      <c r="CP179" s="24"/>
      <c r="CQ179" s="24"/>
      <c r="CR179" s="24"/>
      <c r="CS179" s="25"/>
      <c r="CT179" s="25"/>
      <c r="CU179" s="25"/>
      <c r="CV179" s="23"/>
      <c r="CW179" s="23"/>
      <c r="CX179" s="25"/>
      <c r="CY179" s="23"/>
      <c r="CZ179" s="23"/>
      <c r="DE179" s="15"/>
      <c r="DF179" s="16"/>
      <c r="DH179" s="15"/>
      <c r="DI179" s="15"/>
      <c r="DJ179" s="15"/>
      <c r="DK179" s="15"/>
      <c r="DL179" s="15"/>
      <c r="DM179" s="15"/>
      <c r="DN179" s="15"/>
      <c r="DO179" s="20"/>
      <c r="DP179" s="20"/>
      <c r="DQ179" s="20"/>
      <c r="DR179" s="20"/>
      <c r="DS179" s="20"/>
    </row>
    <row r="180" spans="19:123" s="14" customFormat="1" ht="16.5" customHeight="1" x14ac:dyDescent="0.15">
      <c r="S180" s="18"/>
      <c r="T180" s="22"/>
      <c r="U180" s="20"/>
      <c r="V180" s="20"/>
      <c r="W180" s="20"/>
      <c r="X180" s="22"/>
      <c r="Y180" s="22"/>
      <c r="Z180" s="20"/>
      <c r="AA180" s="20"/>
      <c r="AB180" s="20"/>
      <c r="AC180" s="22"/>
      <c r="AD180" s="20"/>
      <c r="AE180" s="20"/>
      <c r="AF180" s="20"/>
      <c r="AG180" s="22"/>
      <c r="AH180" s="20"/>
      <c r="AI180" s="20"/>
      <c r="AJ180" s="20"/>
      <c r="AK180" s="22"/>
      <c r="AL180" s="20"/>
      <c r="AM180" s="20"/>
      <c r="AN180" s="20"/>
      <c r="AO180" s="22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8"/>
      <c r="BX180" s="28"/>
      <c r="BZ180" s="29"/>
      <c r="CA180" s="29"/>
      <c r="CB180" s="29"/>
      <c r="CC180" s="23"/>
      <c r="CD180" s="23"/>
      <c r="CE180" s="23"/>
      <c r="CF180" s="23"/>
      <c r="CG180" s="23"/>
      <c r="CH180" s="23"/>
      <c r="CI180" s="23"/>
      <c r="CJ180" s="23"/>
      <c r="CK180" s="23"/>
      <c r="CL180" s="23"/>
      <c r="CM180" s="23"/>
      <c r="CN180" s="23"/>
      <c r="CO180" s="24"/>
      <c r="CP180" s="24"/>
      <c r="CQ180" s="24"/>
      <c r="CR180" s="24"/>
      <c r="CS180" s="25"/>
      <c r="CT180" s="25"/>
      <c r="CU180" s="25"/>
      <c r="CV180" s="23"/>
      <c r="CW180" s="23"/>
      <c r="CX180" s="25"/>
      <c r="CY180" s="23"/>
      <c r="CZ180" s="23"/>
      <c r="DE180" s="15"/>
      <c r="DF180" s="16"/>
      <c r="DH180" s="15"/>
      <c r="DI180" s="15"/>
      <c r="DJ180" s="15"/>
      <c r="DK180" s="15"/>
      <c r="DL180" s="15"/>
      <c r="DM180" s="15"/>
      <c r="DN180" s="15"/>
      <c r="DO180" s="20"/>
      <c r="DP180" s="20"/>
      <c r="DQ180" s="20"/>
      <c r="DR180" s="20"/>
      <c r="DS180" s="20"/>
    </row>
    <row r="181" spans="19:123" s="14" customFormat="1" ht="16.5" customHeight="1" x14ac:dyDescent="0.15">
      <c r="S181" s="18"/>
      <c r="T181" s="22"/>
      <c r="U181" s="20"/>
      <c r="V181" s="20"/>
      <c r="W181" s="20"/>
      <c r="X181" s="22"/>
      <c r="Y181" s="22"/>
      <c r="Z181" s="20"/>
      <c r="AA181" s="20"/>
      <c r="AB181" s="20"/>
      <c r="AC181" s="22"/>
      <c r="AD181" s="20"/>
      <c r="AE181" s="20"/>
      <c r="AF181" s="20"/>
      <c r="AG181" s="22"/>
      <c r="AH181" s="20"/>
      <c r="AI181" s="20"/>
      <c r="AJ181" s="20"/>
      <c r="AK181" s="22"/>
      <c r="AL181" s="20"/>
      <c r="AM181" s="20"/>
      <c r="AN181" s="20"/>
      <c r="AO181" s="22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8"/>
      <c r="BX181" s="28"/>
      <c r="BZ181" s="29"/>
      <c r="CA181" s="29"/>
      <c r="CB181" s="29"/>
      <c r="CC181" s="23"/>
      <c r="CD181" s="23"/>
      <c r="CE181" s="23"/>
      <c r="CF181" s="23"/>
      <c r="CG181" s="23"/>
      <c r="CH181" s="23"/>
      <c r="CI181" s="23"/>
      <c r="CJ181" s="23"/>
      <c r="CK181" s="23"/>
      <c r="CL181" s="23"/>
      <c r="CM181" s="23"/>
      <c r="CN181" s="23"/>
      <c r="CO181" s="24"/>
      <c r="CP181" s="24"/>
      <c r="CQ181" s="24"/>
      <c r="CR181" s="24"/>
      <c r="CS181" s="25"/>
      <c r="CT181" s="25"/>
      <c r="CU181" s="25"/>
      <c r="CV181" s="23"/>
      <c r="CW181" s="23"/>
      <c r="CX181" s="25"/>
      <c r="CY181" s="23"/>
      <c r="CZ181" s="23"/>
      <c r="DE181" s="15"/>
      <c r="DF181" s="16"/>
      <c r="DH181" s="15"/>
      <c r="DI181" s="15"/>
      <c r="DJ181" s="15"/>
      <c r="DK181" s="15"/>
      <c r="DL181" s="15"/>
      <c r="DM181" s="15"/>
      <c r="DN181" s="15"/>
      <c r="DO181" s="20"/>
      <c r="DP181" s="20"/>
      <c r="DQ181" s="20"/>
      <c r="DR181" s="20"/>
      <c r="DS181" s="20"/>
    </row>
    <row r="182" spans="19:123" s="14" customFormat="1" ht="16.5" customHeight="1" x14ac:dyDescent="0.15">
      <c r="S182" s="18"/>
      <c r="T182" s="22"/>
      <c r="U182" s="20"/>
      <c r="V182" s="20"/>
      <c r="W182" s="20"/>
      <c r="X182" s="22"/>
      <c r="Y182" s="22"/>
      <c r="Z182" s="20"/>
      <c r="AA182" s="20"/>
      <c r="AB182" s="20"/>
      <c r="AC182" s="22"/>
      <c r="AD182" s="20"/>
      <c r="AE182" s="20"/>
      <c r="AF182" s="20"/>
      <c r="AG182" s="22"/>
      <c r="AH182" s="20"/>
      <c r="AI182" s="20"/>
      <c r="AJ182" s="20"/>
      <c r="AK182" s="22"/>
      <c r="AL182" s="20"/>
      <c r="AM182" s="20"/>
      <c r="AN182" s="20"/>
      <c r="AO182" s="22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  <c r="BI182" s="20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8"/>
      <c r="BX182" s="28"/>
      <c r="BZ182" s="29"/>
      <c r="CA182" s="29"/>
      <c r="CB182" s="29"/>
      <c r="CC182" s="23"/>
      <c r="CD182" s="23"/>
      <c r="CE182" s="23"/>
      <c r="CF182" s="23"/>
      <c r="CG182" s="23"/>
      <c r="CH182" s="23"/>
      <c r="CI182" s="23"/>
      <c r="CJ182" s="23"/>
      <c r="CK182" s="23"/>
      <c r="CL182" s="23"/>
      <c r="CM182" s="23"/>
      <c r="CN182" s="23"/>
      <c r="CO182" s="24"/>
      <c r="CP182" s="24"/>
      <c r="CQ182" s="24"/>
      <c r="CR182" s="24"/>
      <c r="CS182" s="25"/>
      <c r="CT182" s="25"/>
      <c r="CU182" s="25"/>
      <c r="CV182" s="23"/>
      <c r="CW182" s="23"/>
      <c r="CX182" s="25"/>
      <c r="CY182" s="23"/>
      <c r="CZ182" s="23"/>
      <c r="DE182" s="15"/>
      <c r="DF182" s="16"/>
      <c r="DH182" s="15"/>
      <c r="DI182" s="15"/>
      <c r="DJ182" s="15"/>
      <c r="DK182" s="15"/>
      <c r="DL182" s="15"/>
      <c r="DM182" s="15"/>
      <c r="DN182" s="15"/>
      <c r="DO182" s="20"/>
      <c r="DP182" s="20"/>
      <c r="DQ182" s="20"/>
      <c r="DR182" s="20"/>
      <c r="DS182" s="20"/>
    </row>
    <row r="183" spans="19:123" s="14" customFormat="1" ht="16.5" customHeight="1" x14ac:dyDescent="0.15">
      <c r="S183" s="18"/>
      <c r="T183" s="22"/>
      <c r="U183" s="20"/>
      <c r="V183" s="20"/>
      <c r="W183" s="20"/>
      <c r="X183" s="22"/>
      <c r="Y183" s="22"/>
      <c r="Z183" s="20"/>
      <c r="AA183" s="20"/>
      <c r="AB183" s="20"/>
      <c r="AC183" s="22"/>
      <c r="AD183" s="20"/>
      <c r="AE183" s="20"/>
      <c r="AF183" s="20"/>
      <c r="AG183" s="22"/>
      <c r="AH183" s="20"/>
      <c r="AI183" s="20"/>
      <c r="AJ183" s="20"/>
      <c r="AK183" s="22"/>
      <c r="AL183" s="20"/>
      <c r="AM183" s="20"/>
      <c r="AN183" s="20"/>
      <c r="AO183" s="22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  <c r="BI183" s="20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8"/>
      <c r="BX183" s="28"/>
      <c r="BZ183" s="29"/>
      <c r="CA183" s="29"/>
      <c r="CB183" s="29"/>
      <c r="CC183" s="23"/>
      <c r="CD183" s="23"/>
      <c r="CE183" s="23"/>
      <c r="CF183" s="23"/>
      <c r="CG183" s="23"/>
      <c r="CH183" s="23"/>
      <c r="CI183" s="23"/>
      <c r="CJ183" s="23"/>
      <c r="CK183" s="23"/>
      <c r="CL183" s="23"/>
      <c r="CM183" s="23"/>
      <c r="CN183" s="23"/>
      <c r="CO183" s="24"/>
      <c r="CP183" s="24"/>
      <c r="CQ183" s="24"/>
      <c r="CR183" s="24"/>
      <c r="CS183" s="25"/>
      <c r="CT183" s="25"/>
      <c r="CU183" s="25"/>
      <c r="CV183" s="23"/>
      <c r="CW183" s="23"/>
      <c r="CX183" s="25"/>
      <c r="CY183" s="23"/>
      <c r="CZ183" s="23"/>
      <c r="DE183" s="15"/>
      <c r="DF183" s="16"/>
      <c r="DH183" s="15"/>
      <c r="DI183" s="15"/>
      <c r="DJ183" s="15"/>
      <c r="DK183" s="15"/>
      <c r="DL183" s="15"/>
      <c r="DM183" s="15"/>
      <c r="DN183" s="15"/>
      <c r="DO183" s="20"/>
      <c r="DP183" s="20"/>
      <c r="DQ183" s="20"/>
      <c r="DR183" s="20"/>
      <c r="DS183" s="20"/>
    </row>
    <row r="184" spans="19:123" s="14" customFormat="1" ht="16.5" customHeight="1" x14ac:dyDescent="0.15">
      <c r="S184" s="18"/>
      <c r="T184" s="22"/>
      <c r="U184" s="20"/>
      <c r="V184" s="20"/>
      <c r="W184" s="20"/>
      <c r="X184" s="22"/>
      <c r="Y184" s="22"/>
      <c r="Z184" s="20"/>
      <c r="AA184" s="20"/>
      <c r="AB184" s="20"/>
      <c r="AC184" s="22"/>
      <c r="AD184" s="20"/>
      <c r="AE184" s="20"/>
      <c r="AF184" s="20"/>
      <c r="AG184" s="22"/>
      <c r="AH184" s="20"/>
      <c r="AI184" s="20"/>
      <c r="AJ184" s="20"/>
      <c r="AK184" s="22"/>
      <c r="AL184" s="20"/>
      <c r="AM184" s="20"/>
      <c r="AN184" s="20"/>
      <c r="AO184" s="22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8"/>
      <c r="BX184" s="28"/>
      <c r="BZ184" s="29"/>
      <c r="CA184" s="29"/>
      <c r="CB184" s="29"/>
      <c r="CC184" s="23"/>
      <c r="CD184" s="23"/>
      <c r="CE184" s="23"/>
      <c r="CF184" s="23"/>
      <c r="CG184" s="23"/>
      <c r="CH184" s="23"/>
      <c r="CI184" s="23"/>
      <c r="CJ184" s="23"/>
      <c r="CK184" s="23"/>
      <c r="CL184" s="23"/>
      <c r="CM184" s="23"/>
      <c r="CN184" s="23"/>
      <c r="CO184" s="24"/>
      <c r="CP184" s="24"/>
      <c r="CQ184" s="24"/>
      <c r="CR184" s="24"/>
      <c r="CS184" s="25"/>
      <c r="CT184" s="25"/>
      <c r="CU184" s="25"/>
      <c r="CV184" s="23"/>
      <c r="CW184" s="23"/>
      <c r="CX184" s="25"/>
      <c r="CY184" s="23"/>
      <c r="CZ184" s="23"/>
      <c r="DE184" s="15"/>
      <c r="DF184" s="16"/>
      <c r="DH184" s="15"/>
      <c r="DI184" s="15"/>
      <c r="DJ184" s="15"/>
      <c r="DK184" s="15"/>
      <c r="DL184" s="15"/>
      <c r="DM184" s="15"/>
      <c r="DN184" s="15"/>
      <c r="DO184" s="20"/>
      <c r="DP184" s="20"/>
      <c r="DQ184" s="20"/>
      <c r="DR184" s="20"/>
      <c r="DS184" s="20"/>
    </row>
    <row r="185" spans="19:123" s="14" customFormat="1" ht="16.5" customHeight="1" x14ac:dyDescent="0.15">
      <c r="S185" s="18"/>
      <c r="T185" s="22"/>
      <c r="U185" s="20"/>
      <c r="V185" s="20"/>
      <c r="W185" s="20"/>
      <c r="X185" s="22"/>
      <c r="Y185" s="22"/>
      <c r="Z185" s="20"/>
      <c r="AA185" s="20"/>
      <c r="AB185" s="20"/>
      <c r="AC185" s="22"/>
      <c r="AD185" s="20"/>
      <c r="AE185" s="20"/>
      <c r="AF185" s="20"/>
      <c r="AG185" s="22"/>
      <c r="AH185" s="20"/>
      <c r="AI185" s="20"/>
      <c r="AJ185" s="20"/>
      <c r="AK185" s="22"/>
      <c r="AL185" s="20"/>
      <c r="AM185" s="20"/>
      <c r="AN185" s="20"/>
      <c r="AO185" s="22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8"/>
      <c r="BX185" s="28"/>
      <c r="BZ185" s="29"/>
      <c r="CA185" s="29"/>
      <c r="CB185" s="29"/>
      <c r="CC185" s="23"/>
      <c r="CD185" s="23"/>
      <c r="CE185" s="23"/>
      <c r="CF185" s="23"/>
      <c r="CG185" s="23"/>
      <c r="CH185" s="23"/>
      <c r="CI185" s="23"/>
      <c r="CJ185" s="23"/>
      <c r="CK185" s="23"/>
      <c r="CL185" s="23"/>
      <c r="CM185" s="23"/>
      <c r="CN185" s="23"/>
      <c r="CO185" s="24"/>
      <c r="CP185" s="24"/>
      <c r="CQ185" s="24"/>
      <c r="CR185" s="24"/>
      <c r="CS185" s="25"/>
      <c r="CT185" s="25"/>
      <c r="CU185" s="25"/>
      <c r="CV185" s="23"/>
      <c r="CW185" s="23"/>
      <c r="CX185" s="25"/>
      <c r="CY185" s="23"/>
      <c r="CZ185" s="23"/>
      <c r="DE185" s="15"/>
      <c r="DF185" s="16"/>
      <c r="DH185" s="15"/>
      <c r="DI185" s="15"/>
      <c r="DJ185" s="15"/>
      <c r="DK185" s="15"/>
      <c r="DL185" s="15"/>
      <c r="DM185" s="15"/>
      <c r="DN185" s="15"/>
      <c r="DO185" s="20"/>
      <c r="DP185" s="20"/>
      <c r="DQ185" s="20"/>
      <c r="DR185" s="20"/>
      <c r="DS185" s="20"/>
    </row>
    <row r="186" spans="19:123" s="14" customFormat="1" ht="16.5" customHeight="1" x14ac:dyDescent="0.15">
      <c r="S186" s="18"/>
      <c r="T186" s="22"/>
      <c r="U186" s="20"/>
      <c r="V186" s="20"/>
      <c r="W186" s="20"/>
      <c r="X186" s="22"/>
      <c r="Y186" s="22"/>
      <c r="Z186" s="20"/>
      <c r="AA186" s="20"/>
      <c r="AB186" s="20"/>
      <c r="AC186" s="22"/>
      <c r="AD186" s="20"/>
      <c r="AE186" s="20"/>
      <c r="AF186" s="20"/>
      <c r="AG186" s="22"/>
      <c r="AH186" s="20"/>
      <c r="AI186" s="20"/>
      <c r="AJ186" s="20"/>
      <c r="AK186" s="22"/>
      <c r="AL186" s="20"/>
      <c r="AM186" s="20"/>
      <c r="AN186" s="20"/>
      <c r="AO186" s="22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8"/>
      <c r="BX186" s="28"/>
      <c r="BZ186" s="29"/>
      <c r="CA186" s="29"/>
      <c r="CB186" s="29"/>
      <c r="CC186" s="23"/>
      <c r="CD186" s="23"/>
      <c r="CE186" s="23"/>
      <c r="CF186" s="23"/>
      <c r="CG186" s="23"/>
      <c r="CH186" s="23"/>
      <c r="CI186" s="23"/>
      <c r="CJ186" s="23"/>
      <c r="CK186" s="23"/>
      <c r="CL186" s="23"/>
      <c r="CM186" s="23"/>
      <c r="CN186" s="23"/>
      <c r="CO186" s="24"/>
      <c r="CP186" s="24"/>
      <c r="CQ186" s="24"/>
      <c r="CR186" s="24"/>
      <c r="CS186" s="25"/>
      <c r="CT186" s="25"/>
      <c r="CU186" s="25"/>
      <c r="CV186" s="23"/>
      <c r="CW186" s="23"/>
      <c r="CX186" s="25"/>
      <c r="CY186" s="23"/>
      <c r="CZ186" s="23"/>
      <c r="DE186" s="15"/>
      <c r="DF186" s="16"/>
      <c r="DH186" s="15"/>
      <c r="DI186" s="15"/>
      <c r="DJ186" s="15"/>
      <c r="DK186" s="15"/>
      <c r="DL186" s="15"/>
      <c r="DM186" s="15"/>
      <c r="DN186" s="15"/>
      <c r="DO186" s="20"/>
      <c r="DP186" s="20"/>
      <c r="DQ186" s="20"/>
      <c r="DR186" s="20"/>
      <c r="DS186" s="20"/>
    </row>
    <row r="187" spans="19:123" s="14" customFormat="1" ht="16.5" customHeight="1" x14ac:dyDescent="0.15">
      <c r="S187" s="18"/>
      <c r="T187" s="22"/>
      <c r="U187" s="20"/>
      <c r="V187" s="20"/>
      <c r="W187" s="20"/>
      <c r="X187" s="22"/>
      <c r="Y187" s="22"/>
      <c r="Z187" s="20"/>
      <c r="AA187" s="20"/>
      <c r="AB187" s="20"/>
      <c r="AC187" s="22"/>
      <c r="AD187" s="20"/>
      <c r="AE187" s="20"/>
      <c r="AF187" s="20"/>
      <c r="AG187" s="22"/>
      <c r="AH187" s="20"/>
      <c r="AI187" s="20"/>
      <c r="AJ187" s="20"/>
      <c r="AK187" s="22"/>
      <c r="AL187" s="20"/>
      <c r="AM187" s="20"/>
      <c r="AN187" s="20"/>
      <c r="AO187" s="22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  <c r="BI187" s="20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8"/>
      <c r="BX187" s="28"/>
      <c r="BZ187" s="29"/>
      <c r="CA187" s="29"/>
      <c r="CB187" s="29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4"/>
      <c r="CP187" s="24"/>
      <c r="CQ187" s="24"/>
      <c r="CR187" s="24"/>
      <c r="CS187" s="25"/>
      <c r="CT187" s="25"/>
      <c r="CU187" s="25"/>
      <c r="CV187" s="23"/>
      <c r="CW187" s="23"/>
      <c r="CX187" s="25"/>
      <c r="CY187" s="23"/>
      <c r="CZ187" s="23"/>
      <c r="DE187" s="15"/>
      <c r="DF187" s="16"/>
      <c r="DH187" s="15"/>
      <c r="DI187" s="15"/>
      <c r="DJ187" s="15"/>
      <c r="DK187" s="15"/>
      <c r="DL187" s="15"/>
      <c r="DM187" s="15"/>
      <c r="DN187" s="15"/>
      <c r="DO187" s="20"/>
      <c r="DP187" s="20"/>
      <c r="DQ187" s="20"/>
      <c r="DR187" s="20"/>
      <c r="DS187" s="20"/>
    </row>
    <row r="188" spans="19:123" s="14" customFormat="1" ht="16.5" customHeight="1" x14ac:dyDescent="0.15">
      <c r="S188" s="18"/>
      <c r="T188" s="22"/>
      <c r="U188" s="20"/>
      <c r="V188" s="20"/>
      <c r="W188" s="20"/>
      <c r="X188" s="22"/>
      <c r="Y188" s="22"/>
      <c r="Z188" s="20"/>
      <c r="AA188" s="20"/>
      <c r="AB188" s="20"/>
      <c r="AC188" s="22"/>
      <c r="AD188" s="20"/>
      <c r="AE188" s="20"/>
      <c r="AF188" s="20"/>
      <c r="AG188" s="22"/>
      <c r="AH188" s="20"/>
      <c r="AI188" s="20"/>
      <c r="AJ188" s="20"/>
      <c r="AK188" s="22"/>
      <c r="AL188" s="20"/>
      <c r="AM188" s="20"/>
      <c r="AN188" s="20"/>
      <c r="AO188" s="22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  <c r="BI188" s="20"/>
      <c r="BJ188" s="20"/>
      <c r="BK188" s="20"/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V188" s="20"/>
      <c r="BW188" s="28"/>
      <c r="BX188" s="28"/>
      <c r="BZ188" s="29"/>
      <c r="CA188" s="29"/>
      <c r="CB188" s="29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4"/>
      <c r="CP188" s="24"/>
      <c r="CQ188" s="24"/>
      <c r="CR188" s="24"/>
      <c r="CS188" s="25"/>
      <c r="CT188" s="25"/>
      <c r="CU188" s="25"/>
      <c r="CV188" s="23"/>
      <c r="CW188" s="23"/>
      <c r="CX188" s="25"/>
      <c r="CY188" s="23"/>
      <c r="CZ188" s="23"/>
      <c r="DE188" s="15"/>
      <c r="DF188" s="16"/>
      <c r="DH188" s="15"/>
      <c r="DI188" s="15"/>
      <c r="DJ188" s="15"/>
      <c r="DK188" s="15"/>
      <c r="DL188" s="15"/>
      <c r="DM188" s="15"/>
      <c r="DN188" s="15"/>
      <c r="DO188" s="20"/>
      <c r="DP188" s="20"/>
      <c r="DQ188" s="20"/>
      <c r="DR188" s="20"/>
      <c r="DS188" s="20"/>
    </row>
    <row r="189" spans="19:123" s="14" customFormat="1" ht="16.5" customHeight="1" x14ac:dyDescent="0.15">
      <c r="S189" s="18"/>
      <c r="T189" s="22"/>
      <c r="U189" s="20"/>
      <c r="V189" s="20"/>
      <c r="W189" s="20"/>
      <c r="X189" s="22"/>
      <c r="Y189" s="22"/>
      <c r="Z189" s="20"/>
      <c r="AA189" s="20"/>
      <c r="AB189" s="20"/>
      <c r="AC189" s="22"/>
      <c r="AD189" s="20"/>
      <c r="AE189" s="20"/>
      <c r="AF189" s="20"/>
      <c r="AG189" s="22"/>
      <c r="AH189" s="20"/>
      <c r="AI189" s="20"/>
      <c r="AJ189" s="20"/>
      <c r="AK189" s="22"/>
      <c r="AL189" s="20"/>
      <c r="AM189" s="20"/>
      <c r="AN189" s="20"/>
      <c r="AO189" s="22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  <c r="BI189" s="20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8"/>
      <c r="BX189" s="28"/>
      <c r="BZ189" s="29"/>
      <c r="CA189" s="29"/>
      <c r="CB189" s="29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4"/>
      <c r="CP189" s="24"/>
      <c r="CQ189" s="24"/>
      <c r="CR189" s="24"/>
      <c r="CS189" s="25"/>
      <c r="CT189" s="25"/>
      <c r="CU189" s="25"/>
      <c r="CV189" s="23"/>
      <c r="CW189" s="23"/>
      <c r="CX189" s="25"/>
      <c r="CY189" s="23"/>
      <c r="CZ189" s="23"/>
      <c r="DE189" s="15"/>
      <c r="DF189" s="16"/>
      <c r="DH189" s="15"/>
      <c r="DI189" s="15"/>
      <c r="DJ189" s="15"/>
      <c r="DK189" s="15"/>
      <c r="DL189" s="15"/>
      <c r="DM189" s="15"/>
      <c r="DN189" s="15"/>
      <c r="DO189" s="20"/>
      <c r="DP189" s="20"/>
      <c r="DQ189" s="20"/>
      <c r="DR189" s="20"/>
      <c r="DS189" s="20"/>
    </row>
    <row r="190" spans="19:123" s="14" customFormat="1" ht="16.5" customHeight="1" x14ac:dyDescent="0.15">
      <c r="S190" s="18"/>
      <c r="T190" s="22"/>
      <c r="U190" s="20"/>
      <c r="V190" s="20"/>
      <c r="W190" s="20"/>
      <c r="X190" s="22"/>
      <c r="Y190" s="22"/>
      <c r="Z190" s="20"/>
      <c r="AA190" s="20"/>
      <c r="AB190" s="20"/>
      <c r="AC190" s="22"/>
      <c r="AD190" s="20"/>
      <c r="AE190" s="20"/>
      <c r="AF190" s="20"/>
      <c r="AG190" s="22"/>
      <c r="AH190" s="20"/>
      <c r="AI190" s="20"/>
      <c r="AJ190" s="20"/>
      <c r="AK190" s="22"/>
      <c r="AL190" s="20"/>
      <c r="AM190" s="20"/>
      <c r="AN190" s="20"/>
      <c r="AO190" s="22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  <c r="BI190" s="20"/>
      <c r="BJ190" s="20"/>
      <c r="BK190" s="20"/>
      <c r="BL190" s="20"/>
      <c r="BM190" s="20"/>
      <c r="BN190" s="20"/>
      <c r="BO190" s="20"/>
      <c r="BP190" s="20"/>
      <c r="BQ190" s="20"/>
      <c r="BR190" s="20"/>
      <c r="BS190" s="20"/>
      <c r="BT190" s="20"/>
      <c r="BU190" s="20"/>
      <c r="BV190" s="20"/>
      <c r="BW190" s="28"/>
      <c r="BX190" s="28"/>
      <c r="BZ190" s="29"/>
      <c r="CA190" s="29"/>
      <c r="CB190" s="29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4"/>
      <c r="CP190" s="24"/>
      <c r="CQ190" s="24"/>
      <c r="CR190" s="24"/>
      <c r="CS190" s="25"/>
      <c r="CT190" s="25"/>
      <c r="CU190" s="25"/>
      <c r="CV190" s="23"/>
      <c r="CW190" s="23"/>
      <c r="CX190" s="25"/>
      <c r="CY190" s="23"/>
      <c r="CZ190" s="23"/>
      <c r="DE190" s="15"/>
      <c r="DF190" s="16"/>
      <c r="DH190" s="15"/>
      <c r="DI190" s="15"/>
      <c r="DJ190" s="15"/>
      <c r="DK190" s="15"/>
      <c r="DL190" s="15"/>
      <c r="DM190" s="15"/>
      <c r="DN190" s="15"/>
      <c r="DO190" s="20"/>
      <c r="DP190" s="20"/>
      <c r="DQ190" s="20"/>
      <c r="DR190" s="20"/>
      <c r="DS190" s="20"/>
    </row>
    <row r="191" spans="19:123" s="14" customFormat="1" ht="16.5" customHeight="1" x14ac:dyDescent="0.15">
      <c r="S191" s="18"/>
      <c r="T191" s="22"/>
      <c r="U191" s="20"/>
      <c r="V191" s="20"/>
      <c r="W191" s="20"/>
      <c r="X191" s="22"/>
      <c r="Y191" s="22"/>
      <c r="Z191" s="20"/>
      <c r="AA191" s="20"/>
      <c r="AB191" s="20"/>
      <c r="AC191" s="22"/>
      <c r="AD191" s="20"/>
      <c r="AE191" s="20"/>
      <c r="AF191" s="20"/>
      <c r="AG191" s="22"/>
      <c r="AH191" s="20"/>
      <c r="AI191" s="20"/>
      <c r="AJ191" s="20"/>
      <c r="AK191" s="22"/>
      <c r="AL191" s="20"/>
      <c r="AM191" s="20"/>
      <c r="AN191" s="20"/>
      <c r="AO191" s="22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8"/>
      <c r="BX191" s="28"/>
      <c r="BZ191" s="29"/>
      <c r="CA191" s="29"/>
      <c r="CB191" s="29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4"/>
      <c r="CP191" s="24"/>
      <c r="CQ191" s="24"/>
      <c r="CR191" s="24"/>
      <c r="CS191" s="25"/>
      <c r="CT191" s="25"/>
      <c r="CU191" s="25"/>
      <c r="CV191" s="23"/>
      <c r="CW191" s="23"/>
      <c r="CX191" s="25"/>
      <c r="CY191" s="23"/>
      <c r="CZ191" s="23"/>
      <c r="DE191" s="15"/>
      <c r="DF191" s="16"/>
      <c r="DH191" s="15"/>
      <c r="DI191" s="15"/>
      <c r="DJ191" s="15"/>
      <c r="DK191" s="15"/>
      <c r="DL191" s="15"/>
      <c r="DM191" s="15"/>
      <c r="DN191" s="15"/>
      <c r="DO191" s="20"/>
      <c r="DP191" s="20"/>
      <c r="DQ191" s="20"/>
      <c r="DR191" s="20"/>
      <c r="DS191" s="20"/>
    </row>
    <row r="192" spans="19:123" s="14" customFormat="1" ht="16.5" customHeight="1" x14ac:dyDescent="0.15">
      <c r="S192" s="18"/>
      <c r="T192" s="22"/>
      <c r="U192" s="20"/>
      <c r="V192" s="20"/>
      <c r="W192" s="20"/>
      <c r="X192" s="22"/>
      <c r="Y192" s="22"/>
      <c r="Z192" s="20"/>
      <c r="AA192" s="20"/>
      <c r="AB192" s="20"/>
      <c r="AC192" s="22"/>
      <c r="AD192" s="20"/>
      <c r="AE192" s="20"/>
      <c r="AF192" s="20"/>
      <c r="AG192" s="22"/>
      <c r="AH192" s="20"/>
      <c r="AI192" s="20"/>
      <c r="AJ192" s="20"/>
      <c r="AK192" s="22"/>
      <c r="AL192" s="20"/>
      <c r="AM192" s="20"/>
      <c r="AN192" s="20"/>
      <c r="AO192" s="22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  <c r="BI192" s="20"/>
      <c r="BJ192" s="20"/>
      <c r="BK192" s="20"/>
      <c r="BL192" s="20"/>
      <c r="BM192" s="20"/>
      <c r="BN192" s="20"/>
      <c r="BO192" s="20"/>
      <c r="BP192" s="20"/>
      <c r="BQ192" s="20"/>
      <c r="BR192" s="20"/>
      <c r="BS192" s="20"/>
      <c r="BT192" s="20"/>
      <c r="BU192" s="20"/>
      <c r="BV192" s="20"/>
      <c r="BW192" s="28"/>
      <c r="BX192" s="28"/>
      <c r="BZ192" s="29"/>
      <c r="CA192" s="29"/>
      <c r="CB192" s="29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4"/>
      <c r="CP192" s="24"/>
      <c r="CQ192" s="24"/>
      <c r="CR192" s="24"/>
      <c r="CS192" s="25"/>
      <c r="CT192" s="25"/>
      <c r="CU192" s="25"/>
      <c r="CV192" s="23"/>
      <c r="CW192" s="23"/>
      <c r="CX192" s="25"/>
      <c r="CY192" s="23"/>
      <c r="CZ192" s="23"/>
      <c r="DE192" s="15"/>
      <c r="DF192" s="16"/>
      <c r="DH192" s="15"/>
      <c r="DI192" s="15"/>
      <c r="DJ192" s="15"/>
      <c r="DK192" s="15"/>
      <c r="DL192" s="15"/>
      <c r="DM192" s="15"/>
      <c r="DN192" s="15"/>
      <c r="DO192" s="20"/>
      <c r="DP192" s="20"/>
      <c r="DQ192" s="20"/>
      <c r="DR192" s="20"/>
      <c r="DS192" s="20"/>
    </row>
    <row r="193" spans="6:123" s="14" customFormat="1" ht="16.5" customHeight="1" x14ac:dyDescent="0.15">
      <c r="S193" s="18"/>
      <c r="T193" s="22"/>
      <c r="U193" s="20"/>
      <c r="V193" s="20"/>
      <c r="W193" s="20"/>
      <c r="X193" s="22"/>
      <c r="Y193" s="22"/>
      <c r="Z193" s="20"/>
      <c r="AA193" s="20"/>
      <c r="AB193" s="20"/>
      <c r="AC193" s="22"/>
      <c r="AD193" s="20"/>
      <c r="AE193" s="20"/>
      <c r="AF193" s="20"/>
      <c r="AG193" s="22"/>
      <c r="AH193" s="20"/>
      <c r="AI193" s="20"/>
      <c r="AJ193" s="20"/>
      <c r="AK193" s="22"/>
      <c r="AL193" s="20"/>
      <c r="AM193" s="20"/>
      <c r="AN193" s="20"/>
      <c r="AO193" s="22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V193" s="20"/>
      <c r="BW193" s="28"/>
      <c r="BX193" s="28"/>
      <c r="BZ193" s="29"/>
      <c r="CA193" s="29"/>
      <c r="CB193" s="29"/>
      <c r="CC193" s="23"/>
      <c r="CD193" s="23"/>
      <c r="CE193" s="23"/>
      <c r="CF193" s="23"/>
      <c r="CG193" s="23"/>
      <c r="CH193" s="23"/>
      <c r="CI193" s="23"/>
      <c r="CJ193" s="23"/>
      <c r="CK193" s="23"/>
      <c r="CL193" s="23"/>
      <c r="CM193" s="23"/>
      <c r="CN193" s="23"/>
      <c r="CO193" s="24"/>
      <c r="CP193" s="24"/>
      <c r="CQ193" s="24"/>
      <c r="CR193" s="24"/>
      <c r="CS193" s="25"/>
      <c r="CT193" s="25"/>
      <c r="CU193" s="25"/>
      <c r="CV193" s="23"/>
      <c r="CW193" s="23"/>
      <c r="CX193" s="25"/>
      <c r="CY193" s="23"/>
      <c r="CZ193" s="23"/>
      <c r="DE193" s="15"/>
      <c r="DF193" s="16"/>
      <c r="DH193" s="15"/>
      <c r="DI193" s="15"/>
      <c r="DJ193" s="15"/>
      <c r="DK193" s="15"/>
      <c r="DL193" s="15"/>
      <c r="DM193" s="15"/>
      <c r="DN193" s="15"/>
      <c r="DO193" s="20"/>
      <c r="DP193" s="20"/>
      <c r="DQ193" s="20"/>
      <c r="DR193" s="20"/>
      <c r="DS193" s="20"/>
    </row>
    <row r="194" spans="6:123" s="14" customFormat="1" ht="16.5" customHeight="1" x14ac:dyDescent="0.15">
      <c r="S194" s="18"/>
      <c r="T194" s="22"/>
      <c r="U194" s="20"/>
      <c r="V194" s="20"/>
      <c r="W194" s="20"/>
      <c r="X194" s="22"/>
      <c r="Y194" s="22"/>
      <c r="Z194" s="20"/>
      <c r="AA194" s="20"/>
      <c r="AB194" s="20"/>
      <c r="AC194" s="22"/>
      <c r="AD194" s="20"/>
      <c r="AE194" s="20"/>
      <c r="AF194" s="20"/>
      <c r="AG194" s="22"/>
      <c r="AH194" s="20"/>
      <c r="AI194" s="20"/>
      <c r="AJ194" s="20"/>
      <c r="AK194" s="22"/>
      <c r="AL194" s="20"/>
      <c r="AM194" s="20"/>
      <c r="AN194" s="20"/>
      <c r="AO194" s="22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  <c r="BI194" s="20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8"/>
      <c r="BX194" s="28"/>
      <c r="BZ194" s="29"/>
      <c r="CA194" s="29"/>
      <c r="CB194" s="29"/>
      <c r="CC194" s="23"/>
      <c r="CD194" s="23"/>
      <c r="CE194" s="23"/>
      <c r="CF194" s="23"/>
      <c r="CG194" s="23"/>
      <c r="CH194" s="23"/>
      <c r="CI194" s="23"/>
      <c r="CJ194" s="23"/>
      <c r="CK194" s="23"/>
      <c r="CL194" s="23"/>
      <c r="CM194" s="23"/>
      <c r="CN194" s="23"/>
      <c r="CO194" s="24"/>
      <c r="CP194" s="24"/>
      <c r="CQ194" s="24"/>
      <c r="CR194" s="24"/>
      <c r="CS194" s="25"/>
      <c r="CT194" s="25"/>
      <c r="CU194" s="25"/>
      <c r="CV194" s="23"/>
      <c r="CW194" s="23"/>
      <c r="CX194" s="25"/>
      <c r="CY194" s="23"/>
      <c r="CZ194" s="23"/>
      <c r="DE194" s="15"/>
      <c r="DF194" s="16"/>
      <c r="DH194" s="15"/>
      <c r="DI194" s="15"/>
      <c r="DJ194" s="15"/>
      <c r="DK194" s="15"/>
      <c r="DL194" s="15"/>
      <c r="DM194" s="15"/>
      <c r="DN194" s="15"/>
      <c r="DO194" s="20"/>
      <c r="DP194" s="20"/>
      <c r="DQ194" s="20"/>
      <c r="DR194" s="20"/>
      <c r="DS194" s="20"/>
    </row>
    <row r="195" spans="6:123" s="14" customFormat="1" ht="16.5" customHeight="1" x14ac:dyDescent="0.15">
      <c r="S195" s="18"/>
      <c r="T195" s="22"/>
      <c r="U195" s="20"/>
      <c r="V195" s="20"/>
      <c r="W195" s="20"/>
      <c r="X195" s="22"/>
      <c r="Y195" s="22"/>
      <c r="Z195" s="20"/>
      <c r="AA195" s="20"/>
      <c r="AB195" s="20"/>
      <c r="AC195" s="22"/>
      <c r="AD195" s="20"/>
      <c r="AE195" s="20"/>
      <c r="AF195" s="20"/>
      <c r="AG195" s="22"/>
      <c r="AH195" s="20"/>
      <c r="AI195" s="20"/>
      <c r="AJ195" s="20"/>
      <c r="AK195" s="22"/>
      <c r="AL195" s="20"/>
      <c r="AM195" s="20"/>
      <c r="AN195" s="20"/>
      <c r="AO195" s="22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  <c r="BI195" s="20"/>
      <c r="BJ195" s="20"/>
      <c r="BK195" s="20"/>
      <c r="BL195" s="20"/>
      <c r="BM195" s="20"/>
      <c r="BN195" s="20"/>
      <c r="BO195" s="20"/>
      <c r="BP195" s="20"/>
      <c r="BQ195" s="20"/>
      <c r="BR195" s="20"/>
      <c r="BS195" s="20"/>
      <c r="BT195" s="20"/>
      <c r="BU195" s="20"/>
      <c r="BV195" s="20"/>
      <c r="BW195" s="28"/>
      <c r="BX195" s="28"/>
      <c r="BZ195" s="29"/>
      <c r="CA195" s="29"/>
      <c r="CB195" s="29"/>
      <c r="CC195" s="23"/>
      <c r="CD195" s="23"/>
      <c r="CE195" s="23"/>
      <c r="CF195" s="23"/>
      <c r="CG195" s="23"/>
      <c r="CH195" s="23"/>
      <c r="CI195" s="23"/>
      <c r="CJ195" s="23"/>
      <c r="CK195" s="23"/>
      <c r="CL195" s="23"/>
      <c r="CM195" s="23"/>
      <c r="CN195" s="23"/>
      <c r="CO195" s="24"/>
      <c r="CP195" s="24"/>
      <c r="CQ195" s="24"/>
      <c r="CR195" s="24"/>
      <c r="CS195" s="25"/>
      <c r="CT195" s="25"/>
      <c r="CU195" s="25"/>
      <c r="CV195" s="23"/>
      <c r="CW195" s="23"/>
      <c r="CX195" s="25"/>
      <c r="CY195" s="23"/>
      <c r="CZ195" s="23"/>
      <c r="DE195" s="15"/>
      <c r="DF195" s="16"/>
      <c r="DH195" s="15"/>
      <c r="DI195" s="15"/>
      <c r="DJ195" s="15"/>
      <c r="DK195" s="15"/>
      <c r="DL195" s="15"/>
      <c r="DM195" s="15"/>
      <c r="DN195" s="15"/>
      <c r="DO195" s="20"/>
      <c r="DP195" s="20"/>
      <c r="DQ195" s="20"/>
      <c r="DR195" s="20"/>
      <c r="DS195" s="20"/>
    </row>
    <row r="196" spans="6:123" s="14" customFormat="1" ht="16.5" customHeight="1" x14ac:dyDescent="0.15">
      <c r="S196" s="18"/>
      <c r="T196" s="22"/>
      <c r="U196" s="20"/>
      <c r="V196" s="20"/>
      <c r="W196" s="20"/>
      <c r="X196" s="22"/>
      <c r="Y196" s="22"/>
      <c r="Z196" s="20"/>
      <c r="AA196" s="20"/>
      <c r="AB196" s="20"/>
      <c r="AC196" s="22"/>
      <c r="AD196" s="20"/>
      <c r="AE196" s="20"/>
      <c r="AF196" s="20"/>
      <c r="AG196" s="22"/>
      <c r="AH196" s="20"/>
      <c r="AI196" s="20"/>
      <c r="AJ196" s="20"/>
      <c r="AK196" s="22"/>
      <c r="AL196" s="20"/>
      <c r="AM196" s="20"/>
      <c r="AN196" s="20"/>
      <c r="AO196" s="22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  <c r="BI196" s="20"/>
      <c r="BJ196" s="20"/>
      <c r="BK196" s="20"/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V196" s="20"/>
      <c r="BW196" s="28"/>
      <c r="BX196" s="28"/>
      <c r="BZ196" s="29"/>
      <c r="CA196" s="29"/>
      <c r="CB196" s="29"/>
      <c r="CC196" s="23"/>
      <c r="CD196" s="23"/>
      <c r="CE196" s="23"/>
      <c r="CF196" s="23"/>
      <c r="CG196" s="23"/>
      <c r="CH196" s="23"/>
      <c r="CI196" s="23"/>
      <c r="CJ196" s="23"/>
      <c r="CK196" s="23"/>
      <c r="CL196" s="23"/>
      <c r="CM196" s="23"/>
      <c r="CN196" s="23"/>
      <c r="CO196" s="24"/>
      <c r="CP196" s="24"/>
      <c r="CQ196" s="24"/>
      <c r="CR196" s="24"/>
      <c r="CS196" s="25"/>
      <c r="CT196" s="25"/>
      <c r="CU196" s="25"/>
      <c r="CV196" s="23"/>
      <c r="CW196" s="23"/>
      <c r="CX196" s="25"/>
      <c r="CY196" s="23"/>
      <c r="CZ196" s="23"/>
      <c r="DE196" s="15"/>
      <c r="DF196" s="16"/>
      <c r="DH196" s="15"/>
      <c r="DI196" s="15"/>
      <c r="DJ196" s="15"/>
      <c r="DK196" s="15"/>
      <c r="DL196" s="15"/>
      <c r="DM196" s="15"/>
      <c r="DN196" s="15"/>
      <c r="DO196" s="20"/>
      <c r="DP196" s="20"/>
      <c r="DQ196" s="20"/>
      <c r="DR196" s="20"/>
      <c r="DS196" s="20"/>
    </row>
    <row r="197" spans="6:123" s="14" customFormat="1" ht="16.5" customHeight="1" x14ac:dyDescent="0.15">
      <c r="S197" s="18"/>
      <c r="T197" s="22"/>
      <c r="U197" s="20"/>
      <c r="V197" s="20"/>
      <c r="W197" s="20"/>
      <c r="X197" s="22"/>
      <c r="Y197" s="22"/>
      <c r="Z197" s="20"/>
      <c r="AA197" s="20"/>
      <c r="AB197" s="20"/>
      <c r="AC197" s="22"/>
      <c r="AD197" s="20"/>
      <c r="AE197" s="20"/>
      <c r="AF197" s="20"/>
      <c r="AG197" s="22"/>
      <c r="AH197" s="20"/>
      <c r="AI197" s="20"/>
      <c r="AJ197" s="20"/>
      <c r="AK197" s="22"/>
      <c r="AL197" s="20"/>
      <c r="AM197" s="20"/>
      <c r="AN197" s="20"/>
      <c r="AO197" s="22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  <c r="BI197" s="20"/>
      <c r="BJ197" s="20"/>
      <c r="BK197" s="20"/>
      <c r="BL197" s="20"/>
      <c r="BM197" s="20"/>
      <c r="BN197" s="20"/>
      <c r="BO197" s="20"/>
      <c r="BP197" s="20"/>
      <c r="BQ197" s="20"/>
      <c r="BR197" s="20"/>
      <c r="BS197" s="20"/>
      <c r="BT197" s="20"/>
      <c r="BU197" s="20"/>
      <c r="BV197" s="20"/>
      <c r="BW197" s="28"/>
      <c r="BX197" s="28"/>
      <c r="BZ197" s="29"/>
      <c r="CA197" s="29"/>
      <c r="CB197" s="29"/>
      <c r="CC197" s="23"/>
      <c r="CD197" s="23"/>
      <c r="CE197" s="23"/>
      <c r="CF197" s="23"/>
      <c r="CG197" s="23"/>
      <c r="CH197" s="23"/>
      <c r="CI197" s="23"/>
      <c r="CJ197" s="23"/>
      <c r="CK197" s="23"/>
      <c r="CL197" s="23"/>
      <c r="CM197" s="23"/>
      <c r="CN197" s="23"/>
      <c r="CO197" s="24"/>
      <c r="CP197" s="24"/>
      <c r="CQ197" s="24"/>
      <c r="CR197" s="24"/>
      <c r="CS197" s="25"/>
      <c r="CT197" s="25"/>
      <c r="CU197" s="25"/>
      <c r="CV197" s="23"/>
      <c r="CW197" s="23"/>
      <c r="CX197" s="25"/>
      <c r="CY197" s="23"/>
      <c r="CZ197" s="23"/>
      <c r="DE197" s="15"/>
      <c r="DF197" s="16"/>
      <c r="DH197" s="15"/>
      <c r="DI197" s="15"/>
      <c r="DJ197" s="15"/>
      <c r="DK197" s="15"/>
      <c r="DL197" s="15"/>
      <c r="DM197" s="15"/>
      <c r="DN197" s="15"/>
      <c r="DO197" s="20"/>
      <c r="DP197" s="20"/>
      <c r="DQ197" s="20"/>
      <c r="DR197" s="20"/>
      <c r="DS197" s="20"/>
    </row>
    <row r="198" spans="6:123" s="14" customFormat="1" ht="16.5" customHeight="1" x14ac:dyDescent="0.15">
      <c r="S198" s="18"/>
      <c r="T198" s="22"/>
      <c r="U198" s="20"/>
      <c r="V198" s="20"/>
      <c r="W198" s="20"/>
      <c r="X198" s="22"/>
      <c r="Y198" s="22"/>
      <c r="Z198" s="20"/>
      <c r="AA198" s="20"/>
      <c r="AB198" s="20"/>
      <c r="AC198" s="22"/>
      <c r="AD198" s="20"/>
      <c r="AE198" s="20"/>
      <c r="AF198" s="20"/>
      <c r="AG198" s="22"/>
      <c r="AH198" s="20"/>
      <c r="AI198" s="20"/>
      <c r="AJ198" s="20"/>
      <c r="AK198" s="22"/>
      <c r="AL198" s="20"/>
      <c r="AM198" s="20"/>
      <c r="AN198" s="20"/>
      <c r="AO198" s="22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  <c r="BI198" s="20"/>
      <c r="BJ198" s="20"/>
      <c r="BK198" s="20"/>
      <c r="BL198" s="20"/>
      <c r="BM198" s="20"/>
      <c r="BN198" s="20"/>
      <c r="BO198" s="20"/>
      <c r="BP198" s="20"/>
      <c r="BQ198" s="20"/>
      <c r="BR198" s="20"/>
      <c r="BS198" s="20"/>
      <c r="BT198" s="20"/>
      <c r="BU198" s="20"/>
      <c r="BV198" s="20"/>
      <c r="BW198" s="28"/>
      <c r="BX198" s="28"/>
      <c r="BZ198" s="29"/>
      <c r="CA198" s="29"/>
      <c r="CB198" s="29"/>
      <c r="CC198" s="23"/>
      <c r="CD198" s="23"/>
      <c r="CE198" s="23"/>
      <c r="CF198" s="23"/>
      <c r="CG198" s="23"/>
      <c r="CH198" s="23"/>
      <c r="CI198" s="23"/>
      <c r="CJ198" s="23"/>
      <c r="CK198" s="23"/>
      <c r="CL198" s="23"/>
      <c r="CM198" s="23"/>
      <c r="CN198" s="23"/>
      <c r="CO198" s="24"/>
      <c r="CP198" s="24"/>
      <c r="CQ198" s="24"/>
      <c r="CR198" s="24"/>
      <c r="CS198" s="25"/>
      <c r="CT198" s="25"/>
      <c r="CU198" s="25"/>
      <c r="CV198" s="23"/>
      <c r="CW198" s="23"/>
      <c r="CX198" s="25"/>
      <c r="CY198" s="23"/>
      <c r="CZ198" s="23"/>
      <c r="DE198" s="15"/>
      <c r="DF198" s="16"/>
      <c r="DH198" s="15"/>
      <c r="DI198" s="15"/>
      <c r="DJ198" s="15"/>
      <c r="DK198" s="15"/>
      <c r="DL198" s="15"/>
      <c r="DM198" s="15"/>
      <c r="DN198" s="15"/>
      <c r="DO198" s="20"/>
      <c r="DP198" s="20"/>
      <c r="DQ198" s="20"/>
      <c r="DR198" s="20"/>
      <c r="DS198" s="20"/>
    </row>
    <row r="199" spans="6:123" s="14" customFormat="1" ht="16.5" customHeight="1" x14ac:dyDescent="0.15">
      <c r="S199" s="18"/>
      <c r="T199" s="22"/>
      <c r="U199" s="20"/>
      <c r="V199" s="20"/>
      <c r="W199" s="20"/>
      <c r="X199" s="22"/>
      <c r="Y199" s="22"/>
      <c r="Z199" s="20"/>
      <c r="AA199" s="20"/>
      <c r="AB199" s="20"/>
      <c r="AC199" s="22"/>
      <c r="AD199" s="20"/>
      <c r="AE199" s="20"/>
      <c r="AF199" s="20"/>
      <c r="AG199" s="22"/>
      <c r="AH199" s="20"/>
      <c r="AI199" s="20"/>
      <c r="AJ199" s="20"/>
      <c r="AK199" s="22"/>
      <c r="AL199" s="20"/>
      <c r="AM199" s="20"/>
      <c r="AN199" s="20"/>
      <c r="AO199" s="22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  <c r="BI199" s="20"/>
      <c r="BJ199" s="20"/>
      <c r="BK199" s="20"/>
      <c r="BL199" s="20"/>
      <c r="BM199" s="20"/>
      <c r="BN199" s="20"/>
      <c r="BO199" s="20"/>
      <c r="BP199" s="20"/>
      <c r="BQ199" s="20"/>
      <c r="BR199" s="20"/>
      <c r="BS199" s="20"/>
      <c r="BT199" s="20"/>
      <c r="BU199" s="20"/>
      <c r="BV199" s="20"/>
      <c r="BW199" s="28"/>
      <c r="BX199" s="28"/>
      <c r="BZ199" s="29"/>
      <c r="CA199" s="29"/>
      <c r="CB199" s="29"/>
      <c r="CC199" s="23"/>
      <c r="CD199" s="23"/>
      <c r="CE199" s="23"/>
      <c r="CF199" s="23"/>
      <c r="CG199" s="23"/>
      <c r="CH199" s="23"/>
      <c r="CI199" s="23"/>
      <c r="CJ199" s="23"/>
      <c r="CK199" s="23"/>
      <c r="CL199" s="23"/>
      <c r="CM199" s="23"/>
      <c r="CN199" s="23"/>
      <c r="CO199" s="24"/>
      <c r="CP199" s="24"/>
      <c r="CQ199" s="24"/>
      <c r="CR199" s="24"/>
      <c r="CS199" s="25"/>
      <c r="CT199" s="25"/>
      <c r="CU199" s="25"/>
      <c r="CV199" s="23"/>
      <c r="CW199" s="23"/>
      <c r="CX199" s="25"/>
      <c r="CY199" s="23"/>
      <c r="CZ199" s="23"/>
      <c r="DE199" s="15"/>
      <c r="DF199" s="16"/>
      <c r="DH199" s="15"/>
      <c r="DI199" s="15"/>
      <c r="DJ199" s="15"/>
      <c r="DK199" s="15"/>
      <c r="DL199" s="15"/>
      <c r="DM199" s="15"/>
      <c r="DN199" s="15"/>
      <c r="DO199" s="20"/>
      <c r="DP199" s="20"/>
      <c r="DQ199" s="20"/>
      <c r="DR199" s="20"/>
      <c r="DS199" s="20"/>
    </row>
    <row r="200" spans="6:123" s="14" customFormat="1" ht="16.5" customHeight="1" x14ac:dyDescent="0.15">
      <c r="S200" s="18"/>
      <c r="T200" s="22"/>
      <c r="U200" s="20"/>
      <c r="V200" s="20"/>
      <c r="W200" s="20"/>
      <c r="X200" s="22"/>
      <c r="Y200" s="22"/>
      <c r="Z200" s="20"/>
      <c r="AA200" s="20"/>
      <c r="AB200" s="20"/>
      <c r="AC200" s="22"/>
      <c r="AD200" s="20"/>
      <c r="AE200" s="20"/>
      <c r="AF200" s="20"/>
      <c r="AG200" s="22"/>
      <c r="AH200" s="20"/>
      <c r="AI200" s="20"/>
      <c r="AJ200" s="20"/>
      <c r="AK200" s="22"/>
      <c r="AL200" s="20"/>
      <c r="AM200" s="20"/>
      <c r="AN200" s="20"/>
      <c r="AO200" s="22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  <c r="BG200" s="20"/>
      <c r="BH200" s="20"/>
      <c r="BI200" s="20"/>
      <c r="BJ200" s="20"/>
      <c r="BK200" s="20"/>
      <c r="BL200" s="20"/>
      <c r="BM200" s="20"/>
      <c r="BN200" s="20"/>
      <c r="BO200" s="20"/>
      <c r="BP200" s="20"/>
      <c r="BQ200" s="20"/>
      <c r="BR200" s="20"/>
      <c r="BS200" s="20"/>
      <c r="BT200" s="20"/>
      <c r="BU200" s="20"/>
      <c r="BV200" s="20"/>
      <c r="BW200" s="28"/>
      <c r="BX200" s="28"/>
      <c r="BZ200" s="29"/>
      <c r="CA200" s="29"/>
      <c r="CB200" s="29"/>
      <c r="CC200" s="23"/>
      <c r="CD200" s="23"/>
      <c r="CE200" s="23"/>
      <c r="CF200" s="23"/>
      <c r="CG200" s="23"/>
      <c r="CH200" s="23"/>
      <c r="CI200" s="23"/>
      <c r="CJ200" s="23"/>
      <c r="CK200" s="23"/>
      <c r="CL200" s="23"/>
      <c r="CM200" s="23"/>
      <c r="CN200" s="23"/>
      <c r="CO200" s="24"/>
      <c r="CP200" s="24"/>
      <c r="CQ200" s="24"/>
      <c r="CR200" s="24"/>
      <c r="CS200" s="25"/>
      <c r="CT200" s="25"/>
      <c r="CU200" s="25"/>
      <c r="CV200" s="23"/>
      <c r="CW200" s="23"/>
      <c r="CX200" s="25"/>
      <c r="CY200" s="23"/>
      <c r="CZ200" s="23"/>
      <c r="DE200" s="15"/>
      <c r="DF200" s="16"/>
      <c r="DH200" s="15"/>
      <c r="DI200" s="15"/>
      <c r="DJ200" s="15"/>
      <c r="DK200" s="15"/>
      <c r="DL200" s="15"/>
      <c r="DM200" s="15"/>
      <c r="DN200" s="15"/>
      <c r="DO200" s="20"/>
      <c r="DP200" s="20"/>
      <c r="DQ200" s="20"/>
      <c r="DR200" s="20"/>
      <c r="DS200" s="20"/>
    </row>
    <row r="201" spans="6:123" s="14" customFormat="1" ht="16.5" customHeight="1" x14ac:dyDescent="0.15">
      <c r="S201" s="18"/>
      <c r="T201" s="22"/>
      <c r="U201" s="20"/>
      <c r="V201" s="20"/>
      <c r="W201" s="20"/>
      <c r="X201" s="22"/>
      <c r="Y201" s="22"/>
      <c r="Z201" s="20"/>
      <c r="AA201" s="20"/>
      <c r="AB201" s="20"/>
      <c r="AC201" s="22"/>
      <c r="AD201" s="20"/>
      <c r="AE201" s="20"/>
      <c r="AF201" s="20"/>
      <c r="AG201" s="22"/>
      <c r="AH201" s="20"/>
      <c r="AI201" s="20"/>
      <c r="AJ201" s="20"/>
      <c r="AK201" s="22"/>
      <c r="AL201" s="20"/>
      <c r="AM201" s="20"/>
      <c r="AN201" s="20"/>
      <c r="AO201" s="22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  <c r="BI201" s="20"/>
      <c r="BJ201" s="20"/>
      <c r="BK201" s="20"/>
      <c r="BL201" s="20"/>
      <c r="BM201" s="20"/>
      <c r="BN201" s="20"/>
      <c r="BO201" s="20"/>
      <c r="BP201" s="20"/>
      <c r="BQ201" s="20"/>
      <c r="BR201" s="20"/>
      <c r="BS201" s="20"/>
      <c r="BT201" s="20"/>
      <c r="BU201" s="20"/>
      <c r="BV201" s="20"/>
      <c r="BW201" s="28"/>
      <c r="BX201" s="28"/>
      <c r="BZ201" s="29"/>
      <c r="CA201" s="29"/>
      <c r="CB201" s="29"/>
      <c r="CC201" s="23"/>
      <c r="CD201" s="23"/>
      <c r="CE201" s="23"/>
      <c r="CF201" s="23"/>
      <c r="CG201" s="23"/>
      <c r="CH201" s="23"/>
      <c r="CI201" s="23"/>
      <c r="CJ201" s="23"/>
      <c r="CK201" s="23"/>
      <c r="CL201" s="23"/>
      <c r="CM201" s="23"/>
      <c r="CN201" s="23"/>
      <c r="CO201" s="24"/>
      <c r="CP201" s="24"/>
      <c r="CQ201" s="24"/>
      <c r="CR201" s="24"/>
      <c r="CS201" s="25"/>
      <c r="CT201" s="25"/>
      <c r="CU201" s="25"/>
      <c r="CV201" s="23"/>
      <c r="CW201" s="23"/>
      <c r="CX201" s="25"/>
      <c r="CY201" s="23"/>
      <c r="CZ201" s="23"/>
      <c r="DE201" s="15"/>
      <c r="DF201" s="16"/>
      <c r="DH201" s="15"/>
      <c r="DI201" s="15"/>
      <c r="DJ201" s="15"/>
      <c r="DK201" s="15"/>
      <c r="DL201" s="15"/>
      <c r="DM201" s="15"/>
      <c r="DN201" s="15"/>
      <c r="DO201" s="20"/>
      <c r="DP201" s="20"/>
      <c r="DQ201" s="20"/>
      <c r="DR201" s="20"/>
      <c r="DS201" s="20"/>
    </row>
    <row r="202" spans="6:123" s="14" customFormat="1" ht="16.5" customHeight="1" x14ac:dyDescent="0.15">
      <c r="S202" s="18"/>
      <c r="T202" s="22"/>
      <c r="U202" s="20"/>
      <c r="V202" s="20"/>
      <c r="W202" s="20"/>
      <c r="X202" s="22"/>
      <c r="Y202" s="22"/>
      <c r="Z202" s="20"/>
      <c r="AA202" s="20"/>
      <c r="AB202" s="20"/>
      <c r="AC202" s="22"/>
      <c r="AD202" s="20"/>
      <c r="AE202" s="20"/>
      <c r="AF202" s="20"/>
      <c r="AG202" s="22"/>
      <c r="AH202" s="20"/>
      <c r="AI202" s="20"/>
      <c r="AJ202" s="20"/>
      <c r="AK202" s="22"/>
      <c r="AL202" s="20"/>
      <c r="AM202" s="20"/>
      <c r="AN202" s="20"/>
      <c r="AO202" s="22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  <c r="BI202" s="20"/>
      <c r="BJ202" s="20"/>
      <c r="BK202" s="20"/>
      <c r="BL202" s="20"/>
      <c r="BM202" s="20"/>
      <c r="BN202" s="20"/>
      <c r="BO202" s="20"/>
      <c r="BP202" s="20"/>
      <c r="BQ202" s="20"/>
      <c r="BR202" s="20"/>
      <c r="BS202" s="20"/>
      <c r="BT202" s="20"/>
      <c r="BU202" s="20"/>
      <c r="BV202" s="20"/>
      <c r="BW202" s="28"/>
      <c r="BX202" s="28"/>
      <c r="BZ202" s="29"/>
      <c r="CA202" s="29"/>
      <c r="CB202" s="29"/>
      <c r="CC202" s="23"/>
      <c r="CD202" s="23"/>
      <c r="CE202" s="23"/>
      <c r="CF202" s="23"/>
      <c r="CG202" s="23"/>
      <c r="CH202" s="23"/>
      <c r="CI202" s="23"/>
      <c r="CJ202" s="23"/>
      <c r="CK202" s="23"/>
      <c r="CL202" s="23"/>
      <c r="CM202" s="23"/>
      <c r="CN202" s="23"/>
      <c r="CO202" s="24"/>
      <c r="CP202" s="24"/>
      <c r="CQ202" s="24"/>
      <c r="CR202" s="24"/>
      <c r="CS202" s="25"/>
      <c r="CT202" s="25"/>
      <c r="CU202" s="25"/>
      <c r="CV202" s="23"/>
      <c r="CW202" s="23"/>
      <c r="CX202" s="25"/>
      <c r="CY202" s="23"/>
      <c r="CZ202" s="23"/>
      <c r="DE202" s="15"/>
      <c r="DF202" s="16"/>
      <c r="DH202" s="15"/>
      <c r="DI202" s="15"/>
      <c r="DJ202" s="15"/>
      <c r="DK202" s="15"/>
      <c r="DL202" s="15"/>
      <c r="DM202" s="15"/>
      <c r="DN202" s="15"/>
      <c r="DO202" s="20"/>
      <c r="DP202" s="20"/>
      <c r="DQ202" s="20"/>
      <c r="DR202" s="20"/>
      <c r="DS202" s="20"/>
    </row>
    <row r="203" spans="6:123" s="14" customFormat="1" ht="16.5" customHeight="1" x14ac:dyDescent="0.15">
      <c r="S203" s="18"/>
      <c r="T203" s="22"/>
      <c r="U203" s="20"/>
      <c r="V203" s="20"/>
      <c r="W203" s="20"/>
      <c r="X203" s="22"/>
      <c r="Y203" s="22"/>
      <c r="Z203" s="20"/>
      <c r="AA203" s="20"/>
      <c r="AB203" s="20"/>
      <c r="AC203" s="22"/>
      <c r="AD203" s="20"/>
      <c r="AE203" s="20"/>
      <c r="AF203" s="20"/>
      <c r="AG203" s="22"/>
      <c r="AH203" s="20"/>
      <c r="AI203" s="20"/>
      <c r="AJ203" s="20"/>
      <c r="AK203" s="22"/>
      <c r="AL203" s="20"/>
      <c r="AM203" s="20"/>
      <c r="AN203" s="20"/>
      <c r="AO203" s="22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  <c r="BF203" s="20"/>
      <c r="BG203" s="20"/>
      <c r="BH203" s="20"/>
      <c r="BI203" s="20"/>
      <c r="BJ203" s="20"/>
      <c r="BK203" s="20"/>
      <c r="BL203" s="20"/>
      <c r="BM203" s="20"/>
      <c r="BN203" s="20"/>
      <c r="BO203" s="20"/>
      <c r="BP203" s="20"/>
      <c r="BQ203" s="20"/>
      <c r="BR203" s="20"/>
      <c r="BS203" s="20"/>
      <c r="BT203" s="20"/>
      <c r="BU203" s="20"/>
      <c r="BV203" s="20"/>
      <c r="BZ203" s="29"/>
      <c r="CA203" s="29"/>
      <c r="CB203" s="29"/>
      <c r="CC203" s="23"/>
      <c r="CD203" s="23"/>
      <c r="CE203" s="23"/>
      <c r="CF203" s="23"/>
      <c r="CG203" s="23"/>
      <c r="CH203" s="23"/>
      <c r="CI203" s="23"/>
      <c r="CJ203" s="23"/>
      <c r="CK203" s="23"/>
      <c r="CL203" s="23"/>
      <c r="CM203" s="23"/>
      <c r="CN203" s="23"/>
      <c r="CO203" s="24"/>
      <c r="CP203" s="24"/>
      <c r="CQ203" s="24"/>
      <c r="CR203" s="24"/>
      <c r="CS203" s="25"/>
      <c r="CT203" s="25"/>
      <c r="CU203" s="25"/>
      <c r="CV203" s="23"/>
      <c r="CW203" s="23"/>
      <c r="CX203" s="25"/>
      <c r="CY203" s="23"/>
      <c r="CZ203" s="23"/>
      <c r="DE203" s="15"/>
      <c r="DF203" s="16"/>
      <c r="DH203" s="15"/>
      <c r="DI203" s="15"/>
      <c r="DJ203" s="15"/>
      <c r="DK203" s="15"/>
      <c r="DL203" s="15"/>
      <c r="DM203" s="15"/>
      <c r="DN203" s="15"/>
      <c r="DO203" s="20"/>
      <c r="DP203" s="20"/>
      <c r="DQ203" s="20"/>
      <c r="DR203" s="20"/>
      <c r="DS203" s="20"/>
    </row>
    <row r="204" spans="6:123" s="14" customFormat="1" ht="16.5" customHeight="1" x14ac:dyDescent="0.15">
      <c r="S204" s="18"/>
      <c r="T204" s="22"/>
      <c r="U204" s="20"/>
      <c r="V204" s="20"/>
      <c r="W204" s="20"/>
      <c r="X204" s="22"/>
      <c r="Y204" s="22"/>
      <c r="Z204" s="20"/>
      <c r="AA204" s="20"/>
      <c r="AB204" s="20"/>
      <c r="AC204" s="22"/>
      <c r="AD204" s="20"/>
      <c r="AE204" s="20"/>
      <c r="AF204" s="20"/>
      <c r="AG204" s="22"/>
      <c r="AH204" s="20"/>
      <c r="AI204" s="20"/>
      <c r="AJ204" s="20"/>
      <c r="AK204" s="22"/>
      <c r="AL204" s="20"/>
      <c r="AM204" s="20"/>
      <c r="AN204" s="20"/>
      <c r="AO204" s="22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  <c r="BF204" s="20"/>
      <c r="BG204" s="20"/>
      <c r="BH204" s="20"/>
      <c r="BI204" s="20"/>
      <c r="BJ204" s="20"/>
      <c r="BK204" s="20"/>
      <c r="BL204" s="20"/>
      <c r="BM204" s="20"/>
      <c r="BN204" s="20"/>
      <c r="BO204" s="20"/>
      <c r="BP204" s="20"/>
      <c r="BQ204" s="20"/>
      <c r="BR204" s="20"/>
      <c r="BS204" s="20"/>
      <c r="BT204" s="20"/>
      <c r="BU204" s="20"/>
      <c r="BV204" s="20"/>
      <c r="BZ204" s="29"/>
      <c r="CA204" s="29"/>
      <c r="CB204" s="29"/>
      <c r="CC204" s="23"/>
      <c r="CD204" s="23"/>
      <c r="CE204" s="23"/>
      <c r="CF204" s="23"/>
      <c r="CG204" s="23"/>
      <c r="CH204" s="23"/>
      <c r="CI204" s="23"/>
      <c r="CJ204" s="23"/>
      <c r="CK204" s="23"/>
      <c r="CL204" s="23"/>
      <c r="CM204" s="23"/>
      <c r="CN204" s="23"/>
      <c r="CO204" s="24"/>
      <c r="CP204" s="24"/>
      <c r="CQ204" s="24"/>
      <c r="CR204" s="24"/>
      <c r="CS204" s="25"/>
      <c r="CT204" s="25"/>
      <c r="CU204" s="25"/>
      <c r="CV204" s="23"/>
      <c r="CW204" s="23"/>
      <c r="CX204" s="25"/>
      <c r="CY204" s="23"/>
      <c r="CZ204" s="23"/>
      <c r="DE204" s="15"/>
      <c r="DF204" s="16"/>
      <c r="DH204" s="15"/>
      <c r="DI204" s="15"/>
      <c r="DJ204" s="15"/>
      <c r="DK204" s="15"/>
      <c r="DL204" s="15"/>
      <c r="DM204" s="15"/>
      <c r="DN204" s="15"/>
      <c r="DO204" s="20"/>
      <c r="DP204" s="20"/>
      <c r="DQ204" s="20"/>
      <c r="DR204" s="20"/>
      <c r="DS204" s="20"/>
    </row>
    <row r="205" spans="6:123" s="14" customFormat="1" ht="16.5" customHeight="1" x14ac:dyDescent="0.15">
      <c r="S205" s="18"/>
      <c r="T205" s="22"/>
      <c r="U205" s="20"/>
      <c r="V205" s="20"/>
      <c r="W205" s="20"/>
      <c r="X205" s="22"/>
      <c r="Y205" s="22"/>
      <c r="Z205" s="20"/>
      <c r="AA205" s="20"/>
      <c r="AB205" s="20"/>
      <c r="AC205" s="22"/>
      <c r="AD205" s="20"/>
      <c r="AE205" s="20"/>
      <c r="AF205" s="20"/>
      <c r="AG205" s="22"/>
      <c r="AH205" s="20"/>
      <c r="AI205" s="20"/>
      <c r="AJ205" s="20"/>
      <c r="AK205" s="22"/>
      <c r="AL205" s="20"/>
      <c r="AM205" s="20"/>
      <c r="AN205" s="20"/>
      <c r="AO205" s="22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  <c r="BF205" s="20"/>
      <c r="BG205" s="20"/>
      <c r="BH205" s="20"/>
      <c r="BI205" s="20"/>
      <c r="BJ205" s="20"/>
      <c r="BK205" s="20"/>
      <c r="BL205" s="20"/>
      <c r="BM205" s="20"/>
      <c r="BN205" s="20"/>
      <c r="BO205" s="20"/>
      <c r="BP205" s="20"/>
      <c r="BQ205" s="20"/>
      <c r="BR205" s="20"/>
      <c r="BS205" s="20"/>
      <c r="BT205" s="20"/>
      <c r="BU205" s="20"/>
      <c r="BV205" s="20"/>
      <c r="BZ205" s="29"/>
      <c r="CA205" s="29"/>
      <c r="CB205" s="29"/>
      <c r="CC205" s="23"/>
      <c r="CD205" s="23"/>
      <c r="CE205" s="23"/>
      <c r="CF205" s="23"/>
      <c r="CG205" s="23"/>
      <c r="CH205" s="23"/>
      <c r="CI205" s="23"/>
      <c r="CJ205" s="23"/>
      <c r="CK205" s="23"/>
      <c r="CL205" s="23"/>
      <c r="CM205" s="23"/>
      <c r="CN205" s="23"/>
      <c r="CO205" s="24"/>
      <c r="CP205" s="24"/>
      <c r="CQ205" s="24"/>
      <c r="CR205" s="24"/>
      <c r="CS205" s="25"/>
      <c r="CT205" s="25"/>
      <c r="CU205" s="25"/>
      <c r="CV205" s="23"/>
      <c r="CW205" s="23"/>
      <c r="CX205" s="25"/>
      <c r="CY205" s="23"/>
      <c r="CZ205" s="23"/>
      <c r="DE205" s="15"/>
      <c r="DF205" s="16"/>
      <c r="DH205" s="15"/>
      <c r="DI205" s="15"/>
      <c r="DJ205" s="15"/>
      <c r="DK205" s="15"/>
      <c r="DL205" s="15"/>
      <c r="DM205" s="15"/>
      <c r="DN205" s="15"/>
      <c r="DO205" s="20"/>
      <c r="DP205" s="20"/>
      <c r="DQ205" s="20"/>
      <c r="DR205" s="20"/>
      <c r="DS205" s="20"/>
    </row>
    <row r="206" spans="6:123" s="14" customFormat="1" ht="16.5" customHeight="1" x14ac:dyDescent="0.15">
      <c r="S206" s="18"/>
      <c r="T206" s="22"/>
      <c r="U206" s="20"/>
      <c r="V206" s="20"/>
      <c r="W206" s="20"/>
      <c r="X206" s="22"/>
      <c r="Y206" s="22"/>
      <c r="Z206" s="20"/>
      <c r="AA206" s="20"/>
      <c r="AB206" s="20"/>
      <c r="AC206" s="22"/>
      <c r="AD206" s="20"/>
      <c r="AE206" s="20"/>
      <c r="AF206" s="20"/>
      <c r="AG206" s="22"/>
      <c r="AH206" s="20"/>
      <c r="AI206" s="20"/>
      <c r="AJ206" s="20"/>
      <c r="AK206" s="22"/>
      <c r="AL206" s="20"/>
      <c r="AM206" s="20"/>
      <c r="AN206" s="20"/>
      <c r="AO206" s="22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  <c r="BF206" s="20"/>
      <c r="BG206" s="20"/>
      <c r="BH206" s="20"/>
      <c r="BI206" s="20"/>
      <c r="BJ206" s="20"/>
      <c r="BK206" s="20"/>
      <c r="BL206" s="20"/>
      <c r="BM206" s="20"/>
      <c r="BN206" s="20"/>
      <c r="BO206" s="20"/>
      <c r="BP206" s="20"/>
      <c r="BQ206" s="20"/>
      <c r="BR206" s="20"/>
      <c r="BS206" s="20"/>
      <c r="BT206" s="20"/>
      <c r="BU206" s="20"/>
      <c r="BV206" s="20"/>
      <c r="BZ206" s="29"/>
      <c r="CA206" s="29"/>
      <c r="CB206" s="29"/>
      <c r="CC206" s="23"/>
      <c r="CD206" s="23"/>
      <c r="CE206" s="23"/>
      <c r="CF206" s="23"/>
      <c r="CG206" s="23"/>
      <c r="CH206" s="23"/>
      <c r="CI206" s="23"/>
      <c r="CJ206" s="23"/>
      <c r="CK206" s="23"/>
      <c r="CL206" s="23"/>
      <c r="CM206" s="23"/>
      <c r="CN206" s="23"/>
      <c r="CO206" s="24"/>
      <c r="CP206" s="24"/>
      <c r="CQ206" s="24"/>
      <c r="CR206" s="24"/>
      <c r="CS206" s="25"/>
      <c r="CT206" s="25"/>
      <c r="CU206" s="25"/>
      <c r="CV206" s="23"/>
      <c r="CW206" s="23"/>
      <c r="CX206" s="25"/>
      <c r="CY206" s="23"/>
      <c r="CZ206" s="23"/>
      <c r="DE206" s="15"/>
      <c r="DF206" s="16"/>
      <c r="DH206" s="15"/>
      <c r="DI206" s="15"/>
      <c r="DJ206" s="15"/>
      <c r="DK206" s="15"/>
      <c r="DL206" s="15"/>
      <c r="DM206" s="15"/>
      <c r="DN206" s="15"/>
      <c r="DO206" s="20"/>
      <c r="DP206" s="20"/>
      <c r="DQ206" s="20"/>
      <c r="DR206" s="20"/>
      <c r="DS206" s="20"/>
    </row>
    <row r="207" spans="6:123" s="14" customFormat="1" ht="16.5" customHeight="1" x14ac:dyDescent="0.15">
      <c r="S207" s="18"/>
      <c r="T207" s="22"/>
      <c r="U207" s="20"/>
      <c r="V207" s="20"/>
      <c r="W207" s="20"/>
      <c r="X207" s="22"/>
      <c r="Y207" s="22"/>
      <c r="Z207" s="20"/>
      <c r="AA207" s="20"/>
      <c r="AB207" s="20"/>
      <c r="AC207" s="22"/>
      <c r="AD207" s="20"/>
      <c r="AE207" s="20"/>
      <c r="AF207" s="20"/>
      <c r="AG207" s="22"/>
      <c r="AH207" s="20"/>
      <c r="AI207" s="20"/>
      <c r="AJ207" s="20"/>
      <c r="AK207" s="22"/>
      <c r="AL207" s="20"/>
      <c r="AM207" s="20"/>
      <c r="AN207" s="20"/>
      <c r="AO207" s="22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  <c r="BG207" s="20"/>
      <c r="BH207" s="20"/>
      <c r="BI207" s="20"/>
      <c r="BJ207" s="20"/>
      <c r="BK207" s="20"/>
      <c r="BL207" s="20"/>
      <c r="BM207" s="20"/>
      <c r="BN207" s="20"/>
      <c r="BO207" s="20"/>
      <c r="BP207" s="20"/>
      <c r="BQ207" s="20"/>
      <c r="BR207" s="20"/>
      <c r="BS207" s="20"/>
      <c r="BT207" s="20"/>
      <c r="BU207" s="20"/>
      <c r="BV207" s="20"/>
      <c r="BZ207" s="29"/>
      <c r="CA207" s="29"/>
      <c r="CB207" s="29"/>
      <c r="CC207" s="23"/>
      <c r="CD207" s="23"/>
      <c r="CE207" s="23"/>
      <c r="CF207" s="23"/>
      <c r="CG207" s="23"/>
      <c r="CH207" s="23"/>
      <c r="CI207" s="23"/>
      <c r="CJ207" s="23"/>
      <c r="CK207" s="23"/>
      <c r="CL207" s="23"/>
      <c r="CM207" s="23"/>
      <c r="CN207" s="23"/>
      <c r="CO207" s="24"/>
      <c r="CP207" s="24"/>
      <c r="CQ207" s="24"/>
      <c r="CR207" s="24"/>
      <c r="CS207" s="25"/>
      <c r="CT207" s="25"/>
      <c r="CU207" s="25"/>
      <c r="CV207" s="23"/>
      <c r="CW207" s="23"/>
      <c r="CX207" s="25"/>
      <c r="CY207" s="23"/>
      <c r="CZ207" s="23"/>
      <c r="DE207" s="15"/>
      <c r="DF207" s="16"/>
      <c r="DH207" s="15"/>
      <c r="DI207" s="15"/>
      <c r="DJ207" s="15"/>
      <c r="DK207" s="15"/>
      <c r="DL207" s="15"/>
      <c r="DM207" s="15"/>
      <c r="DN207" s="15"/>
      <c r="DO207" s="20"/>
      <c r="DP207" s="20"/>
      <c r="DQ207" s="20"/>
      <c r="DR207" s="20"/>
      <c r="DS207" s="20"/>
    </row>
    <row r="208" spans="6:123" s="14" customFormat="1" ht="16.5" customHeight="1" x14ac:dyDescent="0.15"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18"/>
      <c r="T208" s="22"/>
      <c r="U208" s="20"/>
      <c r="V208" s="20"/>
      <c r="W208" s="20"/>
      <c r="X208" s="22"/>
      <c r="Y208" s="22"/>
      <c r="Z208" s="20"/>
      <c r="AA208" s="20"/>
      <c r="AB208" s="20"/>
      <c r="AC208" s="22"/>
      <c r="AD208" s="20"/>
      <c r="AE208" s="20"/>
      <c r="AF208" s="20"/>
      <c r="AG208" s="22"/>
      <c r="AH208" s="20"/>
      <c r="AI208" s="20"/>
      <c r="AJ208" s="20"/>
      <c r="AK208" s="22"/>
      <c r="AL208" s="20"/>
      <c r="AM208" s="20"/>
      <c r="AN208" s="20"/>
      <c r="AO208" s="22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  <c r="BF208" s="20"/>
      <c r="BG208" s="20"/>
      <c r="BH208" s="20"/>
      <c r="BI208" s="20"/>
      <c r="BJ208" s="20"/>
      <c r="BK208" s="20"/>
      <c r="BL208" s="20"/>
      <c r="BM208" s="20"/>
      <c r="BN208" s="20"/>
      <c r="BO208" s="20"/>
      <c r="BP208" s="20"/>
      <c r="BQ208" s="20"/>
      <c r="BR208" s="20"/>
      <c r="BS208" s="20"/>
      <c r="BT208" s="20"/>
      <c r="BU208" s="20"/>
      <c r="BV208" s="20"/>
      <c r="BZ208" s="29"/>
      <c r="CA208" s="29"/>
      <c r="CB208" s="29"/>
      <c r="CC208" s="23"/>
      <c r="CD208" s="23"/>
      <c r="CE208" s="23"/>
      <c r="CF208" s="23"/>
      <c r="CG208" s="23"/>
      <c r="CH208" s="23"/>
      <c r="CI208" s="23"/>
      <c r="CJ208" s="23"/>
      <c r="CK208" s="23"/>
      <c r="CL208" s="23"/>
      <c r="CM208" s="23"/>
      <c r="CN208" s="23"/>
      <c r="CO208" s="24"/>
      <c r="CP208" s="24"/>
      <c r="CQ208" s="24"/>
      <c r="CR208" s="24"/>
      <c r="CS208" s="25"/>
      <c r="CT208" s="25"/>
      <c r="CU208" s="25"/>
      <c r="CV208" s="23"/>
      <c r="CW208" s="23"/>
      <c r="CX208" s="25"/>
      <c r="CY208" s="23"/>
      <c r="CZ208" s="23"/>
      <c r="DE208" s="15"/>
      <c r="DF208" s="16"/>
      <c r="DH208" s="15"/>
      <c r="DI208" s="15"/>
      <c r="DJ208" s="15"/>
      <c r="DK208" s="15"/>
      <c r="DL208" s="15"/>
      <c r="DM208" s="15"/>
      <c r="DN208" s="15"/>
      <c r="DO208" s="20"/>
      <c r="DP208" s="20"/>
      <c r="DQ208" s="20"/>
      <c r="DR208" s="20"/>
      <c r="DS208" s="20"/>
    </row>
    <row r="209" spans="3:123" s="14" customFormat="1" ht="16.5" customHeight="1" x14ac:dyDescent="0.15"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18"/>
      <c r="T209" s="22"/>
      <c r="U209" s="20"/>
      <c r="V209" s="20"/>
      <c r="W209" s="20"/>
      <c r="X209" s="22"/>
      <c r="Y209" s="22"/>
      <c r="Z209" s="20"/>
      <c r="AA209" s="20"/>
      <c r="AB209" s="20"/>
      <c r="AC209" s="22"/>
      <c r="AD209" s="20"/>
      <c r="AE209" s="20"/>
      <c r="AF209" s="20"/>
      <c r="AG209" s="22"/>
      <c r="AH209" s="20"/>
      <c r="AI209" s="20"/>
      <c r="AJ209" s="20"/>
      <c r="AK209" s="22"/>
      <c r="AL209" s="20"/>
      <c r="AM209" s="20"/>
      <c r="AN209" s="20"/>
      <c r="AO209" s="22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  <c r="BH209" s="20"/>
      <c r="BI209" s="20"/>
      <c r="BJ209" s="20"/>
      <c r="BK209" s="20"/>
      <c r="BL209" s="20"/>
      <c r="BM209" s="20"/>
      <c r="BN209" s="20"/>
      <c r="BO209" s="20"/>
      <c r="BP209" s="20"/>
      <c r="BQ209" s="20"/>
      <c r="BR209" s="20"/>
      <c r="BS209" s="20"/>
      <c r="BT209" s="20"/>
      <c r="BU209" s="20"/>
      <c r="BV209" s="20"/>
      <c r="BZ209" s="29"/>
      <c r="CA209" s="29"/>
      <c r="CB209" s="29"/>
      <c r="CC209" s="23"/>
      <c r="CD209" s="23"/>
      <c r="CE209" s="23"/>
      <c r="CF209" s="23"/>
      <c r="CG209" s="23"/>
      <c r="CH209" s="23"/>
      <c r="CI209" s="23"/>
      <c r="CJ209" s="23"/>
      <c r="CK209" s="23"/>
      <c r="CL209" s="23"/>
      <c r="CM209" s="23"/>
      <c r="CN209" s="23"/>
      <c r="CO209" s="24"/>
      <c r="CP209" s="24"/>
      <c r="CQ209" s="24"/>
      <c r="CR209" s="24"/>
      <c r="CS209" s="25"/>
      <c r="CT209" s="25"/>
      <c r="CU209" s="25"/>
      <c r="CV209" s="23"/>
      <c r="CW209" s="23"/>
      <c r="CX209" s="25"/>
      <c r="CY209" s="23"/>
      <c r="CZ209" s="23"/>
      <c r="DE209" s="15"/>
      <c r="DF209" s="16"/>
      <c r="DH209" s="15"/>
      <c r="DI209" s="15"/>
      <c r="DJ209" s="15"/>
      <c r="DK209" s="15"/>
      <c r="DL209" s="15"/>
      <c r="DM209" s="15"/>
      <c r="DN209" s="15"/>
      <c r="DO209" s="20"/>
      <c r="DP209" s="20"/>
      <c r="DQ209" s="20"/>
      <c r="DR209" s="20"/>
      <c r="DS209" s="20"/>
    </row>
    <row r="210" spans="3:123" ht="16.5" customHeight="1" x14ac:dyDescent="0.15">
      <c r="C210" s="14"/>
    </row>
    <row r="211" spans="3:123" ht="16.5" customHeight="1" x14ac:dyDescent="0.15">
      <c r="C211" s="14"/>
    </row>
    <row r="212" spans="3:123" ht="16.5" customHeight="1" x14ac:dyDescent="0.15">
      <c r="C212" s="14"/>
    </row>
  </sheetData>
  <sheetProtection algorithmName="SHA-512" hashValue="/7aX1tp9LiJsKJ1IAlveGT6KfkKVWFDgvl0KtVMp+mXAlW9rbI3kW0Wr+Lfoz7dhUly8D3DLdf4u6MEqCzHXuA==" saltValue="7pcj1dPiDPP5Ktdvj6mISw==" spinCount="100000" sheet="1" formatCells="0" selectLockedCells="1"/>
  <mergeCells count="514">
    <mergeCell ref="F50:G51"/>
    <mergeCell ref="D18:G19"/>
    <mergeCell ref="C18:C21"/>
    <mergeCell ref="M18:O20"/>
    <mergeCell ref="M21:AA21"/>
    <mergeCell ref="P18:R20"/>
    <mergeCell ref="S18:U20"/>
    <mergeCell ref="V18:X20"/>
    <mergeCell ref="Y18:AA20"/>
    <mergeCell ref="D43:E43"/>
    <mergeCell ref="F43:G43"/>
    <mergeCell ref="D44:E45"/>
    <mergeCell ref="F44:G45"/>
    <mergeCell ref="D46:D48"/>
    <mergeCell ref="E46:E48"/>
    <mergeCell ref="F46:G48"/>
    <mergeCell ref="D49:E49"/>
    <mergeCell ref="F49:G49"/>
    <mergeCell ref="D20:E20"/>
    <mergeCell ref="F20:G20"/>
    <mergeCell ref="F21:G21"/>
    <mergeCell ref="D22:D24"/>
    <mergeCell ref="E22:E24"/>
    <mergeCell ref="F22:G24"/>
    <mergeCell ref="D25:E25"/>
    <mergeCell ref="F25:G25"/>
    <mergeCell ref="D26:E27"/>
    <mergeCell ref="F26:G27"/>
    <mergeCell ref="D28:D30"/>
    <mergeCell ref="E28:E30"/>
    <mergeCell ref="F28:G30"/>
    <mergeCell ref="D31:E31"/>
    <mergeCell ref="F31:G31"/>
    <mergeCell ref="D32:E33"/>
    <mergeCell ref="F32:G33"/>
    <mergeCell ref="D34:D36"/>
    <mergeCell ref="E34:E36"/>
    <mergeCell ref="F34:G36"/>
    <mergeCell ref="D37:E37"/>
    <mergeCell ref="F37:G37"/>
    <mergeCell ref="D38:E39"/>
    <mergeCell ref="F38:G39"/>
    <mergeCell ref="D40:D42"/>
    <mergeCell ref="E40:E42"/>
    <mergeCell ref="F40:G42"/>
    <mergeCell ref="AO41:AP42"/>
    <mergeCell ref="AO43:AP43"/>
    <mergeCell ref="AO44:AP45"/>
    <mergeCell ref="AO46:AP46"/>
    <mergeCell ref="AO47:AP48"/>
    <mergeCell ref="AO49:AP49"/>
    <mergeCell ref="N46:O46"/>
    <mergeCell ref="Q46:R46"/>
    <mergeCell ref="T46:U46"/>
    <mergeCell ref="W46:X46"/>
    <mergeCell ref="Z46:AA46"/>
    <mergeCell ref="M47:O47"/>
    <mergeCell ref="P47:R47"/>
    <mergeCell ref="S47:U47"/>
    <mergeCell ref="V47:X47"/>
    <mergeCell ref="Y47:AA47"/>
    <mergeCell ref="AL46:AN46"/>
    <mergeCell ref="AL47:AN51"/>
    <mergeCell ref="L40:L42"/>
    <mergeCell ref="H43:I43"/>
    <mergeCell ref="D50:E51"/>
    <mergeCell ref="AO50:AP51"/>
    <mergeCell ref="AO18:AP21"/>
    <mergeCell ref="AO22:AP22"/>
    <mergeCell ref="V45:X45"/>
    <mergeCell ref="S50:U50"/>
    <mergeCell ref="V50:X50"/>
    <mergeCell ref="M41:O41"/>
    <mergeCell ref="P41:R41"/>
    <mergeCell ref="S41:U41"/>
    <mergeCell ref="M42:O42"/>
    <mergeCell ref="V42:X42"/>
    <mergeCell ref="Y42:AA42"/>
    <mergeCell ref="Q43:R43"/>
    <mergeCell ref="T43:U43"/>
    <mergeCell ref="M44:O44"/>
    <mergeCell ref="M32:O32"/>
    <mergeCell ref="P32:R32"/>
    <mergeCell ref="S32:U32"/>
    <mergeCell ref="V32:X32"/>
    <mergeCell ref="M30:O30"/>
    <mergeCell ref="N28:O28"/>
    <mergeCell ref="AO23:AP24"/>
    <mergeCell ref="AO25:AP25"/>
    <mergeCell ref="AO26:AP27"/>
    <mergeCell ref="AO28:AP28"/>
    <mergeCell ref="AO29:AP30"/>
    <mergeCell ref="AO31:AP31"/>
    <mergeCell ref="AO32:AP33"/>
    <mergeCell ref="Y33:AA33"/>
    <mergeCell ref="P39:R39"/>
    <mergeCell ref="Y27:AA27"/>
    <mergeCell ref="Z28:AA28"/>
    <mergeCell ref="Z31:AA31"/>
    <mergeCell ref="V27:X27"/>
    <mergeCell ref="T31:U31"/>
    <mergeCell ref="W31:X31"/>
    <mergeCell ref="P35:R35"/>
    <mergeCell ref="S35:U35"/>
    <mergeCell ref="Q28:R28"/>
    <mergeCell ref="T28:U28"/>
    <mergeCell ref="P33:R33"/>
    <mergeCell ref="S33:U33"/>
    <mergeCell ref="V33:X33"/>
    <mergeCell ref="W28:X28"/>
    <mergeCell ref="Y35:AA35"/>
    <mergeCell ref="W37:X37"/>
    <mergeCell ref="Z37:AA37"/>
    <mergeCell ref="P38:R38"/>
    <mergeCell ref="V35:X35"/>
    <mergeCell ref="M24:O24"/>
    <mergeCell ref="P24:R24"/>
    <mergeCell ref="Y26:AA26"/>
    <mergeCell ref="P26:R26"/>
    <mergeCell ref="S26:U26"/>
    <mergeCell ref="V26:X26"/>
    <mergeCell ref="M27:O27"/>
    <mergeCell ref="P27:R27"/>
    <mergeCell ref="S27:U27"/>
    <mergeCell ref="V24:X24"/>
    <mergeCell ref="Y24:AA24"/>
    <mergeCell ref="W25:X25"/>
    <mergeCell ref="Z25:AA25"/>
    <mergeCell ref="M26:O26"/>
    <mergeCell ref="W34:X34"/>
    <mergeCell ref="Z34:AA34"/>
    <mergeCell ref="V36:X36"/>
    <mergeCell ref="S39:U39"/>
    <mergeCell ref="V39:X39"/>
    <mergeCell ref="Y23:AA23"/>
    <mergeCell ref="M23:O23"/>
    <mergeCell ref="P23:R23"/>
    <mergeCell ref="S23:U23"/>
    <mergeCell ref="V23:X23"/>
    <mergeCell ref="Y29:AA29"/>
    <mergeCell ref="M33:O33"/>
    <mergeCell ref="Y38:AA38"/>
    <mergeCell ref="Y36:AA36"/>
    <mergeCell ref="Y39:AA39"/>
    <mergeCell ref="P30:R30"/>
    <mergeCell ref="S30:U30"/>
    <mergeCell ref="V30:X30"/>
    <mergeCell ref="Y30:AA30"/>
    <mergeCell ref="M29:O29"/>
    <mergeCell ref="P29:R29"/>
    <mergeCell ref="S29:U29"/>
    <mergeCell ref="V29:X29"/>
    <mergeCell ref="Y32:AA32"/>
    <mergeCell ref="S51:U51"/>
    <mergeCell ref="V51:X51"/>
    <mergeCell ref="M48:O48"/>
    <mergeCell ref="P48:R48"/>
    <mergeCell ref="S48:U48"/>
    <mergeCell ref="V48:X48"/>
    <mergeCell ref="Y48:AA48"/>
    <mergeCell ref="N37:O37"/>
    <mergeCell ref="Q37:R37"/>
    <mergeCell ref="T37:U37"/>
    <mergeCell ref="S38:U38"/>
    <mergeCell ref="Y41:AA41"/>
    <mergeCell ref="W43:X43"/>
    <mergeCell ref="V38:X38"/>
    <mergeCell ref="Y45:AA45"/>
    <mergeCell ref="W40:X40"/>
    <mergeCell ref="Z40:AA40"/>
    <mergeCell ref="V41:X41"/>
    <mergeCell ref="P44:R44"/>
    <mergeCell ref="M45:O45"/>
    <mergeCell ref="P45:R45"/>
    <mergeCell ref="S45:U45"/>
    <mergeCell ref="N40:O40"/>
    <mergeCell ref="Q40:R40"/>
    <mergeCell ref="T40:U40"/>
    <mergeCell ref="N43:O43"/>
    <mergeCell ref="S44:U44"/>
    <mergeCell ref="P42:R42"/>
    <mergeCell ref="S42:U42"/>
    <mergeCell ref="C15:D16"/>
    <mergeCell ref="E15:G16"/>
    <mergeCell ref="H15:I16"/>
    <mergeCell ref="J15:M16"/>
    <mergeCell ref="O15:P16"/>
    <mergeCell ref="Q15:W16"/>
    <mergeCell ref="C13:D14"/>
    <mergeCell ref="E13:E14"/>
    <mergeCell ref="F13:F14"/>
    <mergeCell ref="Q9:X10"/>
    <mergeCell ref="Q11:X12"/>
    <mergeCell ref="O11:P12"/>
    <mergeCell ref="B3:R4"/>
    <mergeCell ref="C5:L6"/>
    <mergeCell ref="O5:P6"/>
    <mergeCell ref="Q5:R6"/>
    <mergeCell ref="S5:T6"/>
    <mergeCell ref="C8:C10"/>
    <mergeCell ref="D8:M10"/>
    <mergeCell ref="C11:D12"/>
    <mergeCell ref="E11:E12"/>
    <mergeCell ref="F11:F12"/>
    <mergeCell ref="H11:I12"/>
    <mergeCell ref="K11:L12"/>
    <mergeCell ref="C22:C27"/>
    <mergeCell ref="C28:C33"/>
    <mergeCell ref="C34:C39"/>
    <mergeCell ref="C40:C45"/>
    <mergeCell ref="C46:C51"/>
    <mergeCell ref="AE28:AF33"/>
    <mergeCell ref="H22:I22"/>
    <mergeCell ref="Q31:R31"/>
    <mergeCell ref="M62:N62"/>
    <mergeCell ref="F62:H62"/>
    <mergeCell ref="S61:T61"/>
    <mergeCell ref="P60:R60"/>
    <mergeCell ref="P58:R58"/>
    <mergeCell ref="P59:R59"/>
    <mergeCell ref="S59:T59"/>
    <mergeCell ref="S57:T57"/>
    <mergeCell ref="S58:T58"/>
    <mergeCell ref="H37:I37"/>
    <mergeCell ref="H34:I34"/>
    <mergeCell ref="H36:I36"/>
    <mergeCell ref="H35:I35"/>
    <mergeCell ref="H41:I41"/>
    <mergeCell ref="L43:L45"/>
    <mergeCell ref="H40:I40"/>
    <mergeCell ref="M63:N63"/>
    <mergeCell ref="K62:L62"/>
    <mergeCell ref="K63:L63"/>
    <mergeCell ref="W55:X55"/>
    <mergeCell ref="W56:X56"/>
    <mergeCell ref="W57:X57"/>
    <mergeCell ref="W58:X58"/>
    <mergeCell ref="W59:X59"/>
    <mergeCell ref="W60:X60"/>
    <mergeCell ref="W61:X61"/>
    <mergeCell ref="M55:N55"/>
    <mergeCell ref="M56:N56"/>
    <mergeCell ref="M57:N57"/>
    <mergeCell ref="M58:N58"/>
    <mergeCell ref="M59:N59"/>
    <mergeCell ref="M60:N60"/>
    <mergeCell ref="M61:N61"/>
    <mergeCell ref="P61:R61"/>
    <mergeCell ref="U59:V59"/>
    <mergeCell ref="U60:V60"/>
    <mergeCell ref="U61:V61"/>
    <mergeCell ref="S55:T55"/>
    <mergeCell ref="S56:T56"/>
    <mergeCell ref="S60:T60"/>
    <mergeCell ref="K58:L58"/>
    <mergeCell ref="K59:L59"/>
    <mergeCell ref="K60:L60"/>
    <mergeCell ref="K61:L61"/>
    <mergeCell ref="I59:J59"/>
    <mergeCell ref="I55:J55"/>
    <mergeCell ref="I56:J56"/>
    <mergeCell ref="I57:J57"/>
    <mergeCell ref="I58:J58"/>
    <mergeCell ref="I60:J60"/>
    <mergeCell ref="I61:J61"/>
    <mergeCell ref="F55:H55"/>
    <mergeCell ref="F56:H56"/>
    <mergeCell ref="F57:H57"/>
    <mergeCell ref="F58:H58"/>
    <mergeCell ref="F59:H59"/>
    <mergeCell ref="F60:H60"/>
    <mergeCell ref="F61:H61"/>
    <mergeCell ref="AI14:AK14"/>
    <mergeCell ref="AL14:AN14"/>
    <mergeCell ref="AO15:AP16"/>
    <mergeCell ref="AI13:AK13"/>
    <mergeCell ref="AL13:AN13"/>
    <mergeCell ref="L34:L36"/>
    <mergeCell ref="AL16:AN16"/>
    <mergeCell ref="AL23:AN27"/>
    <mergeCell ref="AC24:AD25"/>
    <mergeCell ref="L25:L27"/>
    <mergeCell ref="AJ22:AK27"/>
    <mergeCell ref="AB26:AB27"/>
    <mergeCell ref="AC26:AD27"/>
    <mergeCell ref="AE22:AF27"/>
    <mergeCell ref="AG22:AI27"/>
    <mergeCell ref="L22:L24"/>
    <mergeCell ref="N31:O31"/>
    <mergeCell ref="Q34:R34"/>
    <mergeCell ref="P36:R36"/>
    <mergeCell ref="S36:U36"/>
    <mergeCell ref="N34:O34"/>
    <mergeCell ref="M36:O36"/>
    <mergeCell ref="M35:O35"/>
    <mergeCell ref="T34:U34"/>
    <mergeCell ref="AI12:AK12"/>
    <mergeCell ref="H26:I26"/>
    <mergeCell ref="H25:I25"/>
    <mergeCell ref="H27:I27"/>
    <mergeCell ref="H13:I14"/>
    <mergeCell ref="K13:L14"/>
    <mergeCell ref="O13:P14"/>
    <mergeCell ref="Q13:W14"/>
    <mergeCell ref="S24:U24"/>
    <mergeCell ref="N25:O25"/>
    <mergeCell ref="Q25:R25"/>
    <mergeCell ref="T25:U25"/>
    <mergeCell ref="N22:O22"/>
    <mergeCell ref="Q22:R22"/>
    <mergeCell ref="T22:U22"/>
    <mergeCell ref="W22:X22"/>
    <mergeCell ref="Z22:AA22"/>
    <mergeCell ref="AB15:AC15"/>
    <mergeCell ref="AB16:AC16"/>
    <mergeCell ref="AD15:AE15"/>
    <mergeCell ref="AD16:AE16"/>
    <mergeCell ref="AI16:AK16"/>
    <mergeCell ref="AI15:AK15"/>
    <mergeCell ref="Z16:AA16"/>
    <mergeCell ref="AB9:AC9"/>
    <mergeCell ref="AD9:AE9"/>
    <mergeCell ref="AB10:AC10"/>
    <mergeCell ref="AB11:AC11"/>
    <mergeCell ref="AB12:AC12"/>
    <mergeCell ref="AB13:AC13"/>
    <mergeCell ref="AB14:AC14"/>
    <mergeCell ref="AD10:AE10"/>
    <mergeCell ref="AD11:AE11"/>
    <mergeCell ref="AD12:AE12"/>
    <mergeCell ref="AD13:AE13"/>
    <mergeCell ref="AD14:AE14"/>
    <mergeCell ref="CM18:CN19"/>
    <mergeCell ref="J20:J21"/>
    <mergeCell ref="K20:K21"/>
    <mergeCell ref="BY20:BY21"/>
    <mergeCell ref="AB18:AD21"/>
    <mergeCell ref="AE18:AF21"/>
    <mergeCell ref="AJ18:AK21"/>
    <mergeCell ref="BW18:BX21"/>
    <mergeCell ref="BZ20:BZ21"/>
    <mergeCell ref="BY18:BZ19"/>
    <mergeCell ref="CA18:CA19"/>
    <mergeCell ref="AG18:AI21"/>
    <mergeCell ref="AL18:AN21"/>
    <mergeCell ref="L18:L21"/>
    <mergeCell ref="CC23:CC24"/>
    <mergeCell ref="H24:I24"/>
    <mergeCell ref="H18:K18"/>
    <mergeCell ref="H19:I21"/>
    <mergeCell ref="AB22:AB23"/>
    <mergeCell ref="H23:I23"/>
    <mergeCell ref="AB24:AB25"/>
    <mergeCell ref="CC29:CC30"/>
    <mergeCell ref="H30:I30"/>
    <mergeCell ref="AB30:AB31"/>
    <mergeCell ref="AC30:AD31"/>
    <mergeCell ref="AC28:AD29"/>
    <mergeCell ref="H29:I29"/>
    <mergeCell ref="AB28:AB29"/>
    <mergeCell ref="H28:I28"/>
    <mergeCell ref="AJ28:AK33"/>
    <mergeCell ref="AB32:AB33"/>
    <mergeCell ref="AC32:AD33"/>
    <mergeCell ref="H33:I33"/>
    <mergeCell ref="AL28:AN28"/>
    <mergeCell ref="AL29:AN33"/>
    <mergeCell ref="AL22:AN22"/>
    <mergeCell ref="AG28:AI33"/>
    <mergeCell ref="L28:L30"/>
    <mergeCell ref="CC41:CC42"/>
    <mergeCell ref="AE40:AF45"/>
    <mergeCell ref="AG40:AI45"/>
    <mergeCell ref="AJ40:AK45"/>
    <mergeCell ref="AB44:AB45"/>
    <mergeCell ref="AC44:AD45"/>
    <mergeCell ref="CC35:CC36"/>
    <mergeCell ref="AJ34:AK39"/>
    <mergeCell ref="AE34:AF39"/>
    <mergeCell ref="AG34:AI39"/>
    <mergeCell ref="AB38:AB39"/>
    <mergeCell ref="AC38:AD39"/>
    <mergeCell ref="AB36:AB37"/>
    <mergeCell ref="AC36:AD37"/>
    <mergeCell ref="AL41:AN45"/>
    <mergeCell ref="AO34:AP34"/>
    <mergeCell ref="AO35:AP36"/>
    <mergeCell ref="AO37:AP37"/>
    <mergeCell ref="AO38:AP39"/>
    <mergeCell ref="AO40:AP40"/>
    <mergeCell ref="AB40:AB41"/>
    <mergeCell ref="AL34:AN34"/>
    <mergeCell ref="AL35:AN39"/>
    <mergeCell ref="AL40:AN40"/>
    <mergeCell ref="CC47:CC48"/>
    <mergeCell ref="H48:I48"/>
    <mergeCell ref="AB48:AB49"/>
    <mergeCell ref="AC48:AD49"/>
    <mergeCell ref="AC46:AD47"/>
    <mergeCell ref="H47:I47"/>
    <mergeCell ref="AE46:AF51"/>
    <mergeCell ref="AG46:AI51"/>
    <mergeCell ref="AJ46:AK51"/>
    <mergeCell ref="AB50:AB51"/>
    <mergeCell ref="AB46:AB47"/>
    <mergeCell ref="H46:I46"/>
    <mergeCell ref="L46:L48"/>
    <mergeCell ref="Y50:AA50"/>
    <mergeCell ref="M50:O50"/>
    <mergeCell ref="P50:R50"/>
    <mergeCell ref="N49:O49"/>
    <mergeCell ref="Q49:R49"/>
    <mergeCell ref="T49:U49"/>
    <mergeCell ref="W49:X49"/>
    <mergeCell ref="Z49:AA49"/>
    <mergeCell ref="Y51:AA51"/>
    <mergeCell ref="M51:O51"/>
    <mergeCell ref="P51:R51"/>
    <mergeCell ref="CC59:CC60"/>
    <mergeCell ref="E68:E69"/>
    <mergeCell ref="F68:F69"/>
    <mergeCell ref="G68:G69"/>
    <mergeCell ref="H68:H69"/>
    <mergeCell ref="I68:I69"/>
    <mergeCell ref="J68:J69"/>
    <mergeCell ref="CC53:CC54"/>
    <mergeCell ref="H51:I51"/>
    <mergeCell ref="L49:L51"/>
    <mergeCell ref="AJ52:AK53"/>
    <mergeCell ref="AC50:AD51"/>
    <mergeCell ref="L68:L69"/>
    <mergeCell ref="N68:N69"/>
    <mergeCell ref="H49:I49"/>
    <mergeCell ref="U56:V56"/>
    <mergeCell ref="U57:V57"/>
    <mergeCell ref="U58:V58"/>
    <mergeCell ref="W54:X54"/>
    <mergeCell ref="S54:T54"/>
    <mergeCell ref="P54:R54"/>
    <mergeCell ref="F54:H54"/>
    <mergeCell ref="I54:J54"/>
    <mergeCell ref="M54:N54"/>
    <mergeCell ref="AB52:AD53"/>
    <mergeCell ref="P55:R55"/>
    <mergeCell ref="P56:R56"/>
    <mergeCell ref="P57:R57"/>
    <mergeCell ref="U55:V55"/>
    <mergeCell ref="Z58:AP58"/>
    <mergeCell ref="H50:I50"/>
    <mergeCell ref="K68:K69"/>
    <mergeCell ref="M68:M69"/>
    <mergeCell ref="AE52:AF53"/>
    <mergeCell ref="AG52:AI53"/>
    <mergeCell ref="AA55:AP55"/>
    <mergeCell ref="Z56:AP56"/>
    <mergeCell ref="Z57:AP57"/>
    <mergeCell ref="Z59:AP59"/>
    <mergeCell ref="Z60:AP60"/>
    <mergeCell ref="Z61:AP61"/>
    <mergeCell ref="Z62:AP62"/>
    <mergeCell ref="F63:H63"/>
    <mergeCell ref="I62:J62"/>
    <mergeCell ref="I63:J63"/>
    <mergeCell ref="K55:L55"/>
    <mergeCell ref="K56:L56"/>
    <mergeCell ref="K57:L57"/>
    <mergeCell ref="AF12:AH12"/>
    <mergeCell ref="AF13:AH13"/>
    <mergeCell ref="AF14:AH14"/>
    <mergeCell ref="AF15:AH15"/>
    <mergeCell ref="H45:I45"/>
    <mergeCell ref="H44:I44"/>
    <mergeCell ref="H39:I39"/>
    <mergeCell ref="L37:L39"/>
    <mergeCell ref="H42:I42"/>
    <mergeCell ref="H38:I38"/>
    <mergeCell ref="AC34:AD35"/>
    <mergeCell ref="H31:I31"/>
    <mergeCell ref="L31:L33"/>
    <mergeCell ref="H32:I32"/>
    <mergeCell ref="AB42:AB43"/>
    <mergeCell ref="AC42:AD43"/>
    <mergeCell ref="AC40:AD41"/>
    <mergeCell ref="AC22:AD23"/>
    <mergeCell ref="AB34:AB35"/>
    <mergeCell ref="M38:O38"/>
    <mergeCell ref="M39:O39"/>
    <mergeCell ref="Y44:AA44"/>
    <mergeCell ref="Z43:AA43"/>
    <mergeCell ref="V44:X44"/>
    <mergeCell ref="Z7:AA8"/>
    <mergeCell ref="AF16:AH16"/>
    <mergeCell ref="O9:P10"/>
    <mergeCell ref="AB7:AD8"/>
    <mergeCell ref="AO10:AP10"/>
    <mergeCell ref="AO14:AP14"/>
    <mergeCell ref="AL10:AN10"/>
    <mergeCell ref="AO11:AP12"/>
    <mergeCell ref="AI10:AK10"/>
    <mergeCell ref="AI9:AK9"/>
    <mergeCell ref="AL9:AN9"/>
    <mergeCell ref="Z10:AA10"/>
    <mergeCell ref="AI11:AK11"/>
    <mergeCell ref="AL11:AN11"/>
    <mergeCell ref="Z11:AA11"/>
    <mergeCell ref="Z12:AA12"/>
    <mergeCell ref="Z13:AA13"/>
    <mergeCell ref="Z14:AA14"/>
    <mergeCell ref="Z15:AA15"/>
    <mergeCell ref="AL15:AN15"/>
    <mergeCell ref="AL12:AN12"/>
    <mergeCell ref="AF9:AH9"/>
    <mergeCell ref="AF10:AH10"/>
    <mergeCell ref="AF11:AH11"/>
  </mergeCells>
  <phoneticPr fontId="6"/>
  <conditionalFormatting sqref="N22">
    <cfRule type="cellIs" priority="220" operator="notEqual">
      <formula>"0"</formula>
    </cfRule>
  </conditionalFormatting>
  <conditionalFormatting sqref="N25 M27">
    <cfRule type="cellIs" priority="334" operator="notEqual">
      <formula>"0"</formula>
    </cfRule>
  </conditionalFormatting>
  <conditionalFormatting sqref="N28">
    <cfRule type="cellIs" priority="39" operator="notEqual">
      <formula>"0"</formula>
    </cfRule>
  </conditionalFormatting>
  <conditionalFormatting sqref="N31 M33">
    <cfRule type="cellIs" priority="40" operator="notEqual">
      <formula>"0"</formula>
    </cfRule>
  </conditionalFormatting>
  <conditionalFormatting sqref="N34">
    <cfRule type="cellIs" priority="29" operator="notEqual">
      <formula>"0"</formula>
    </cfRule>
  </conditionalFormatting>
  <conditionalFormatting sqref="N37 M39">
    <cfRule type="cellIs" priority="30" operator="notEqual">
      <formula>"0"</formula>
    </cfRule>
  </conditionalFormatting>
  <conditionalFormatting sqref="N40">
    <cfRule type="cellIs" priority="19" operator="notEqual">
      <formula>"0"</formula>
    </cfRule>
  </conditionalFormatting>
  <conditionalFormatting sqref="N43 M45">
    <cfRule type="cellIs" priority="20" operator="notEqual">
      <formula>"0"</formula>
    </cfRule>
  </conditionalFormatting>
  <conditionalFormatting sqref="N46">
    <cfRule type="cellIs" priority="9" operator="notEqual">
      <formula>"0"</formula>
    </cfRule>
  </conditionalFormatting>
  <conditionalFormatting sqref="N49 M51">
    <cfRule type="cellIs" priority="10" operator="notEqual">
      <formula>"0"</formula>
    </cfRule>
  </conditionalFormatting>
  <conditionalFormatting sqref="N53">
    <cfRule type="cellIs" priority="283" operator="notEqual">
      <formula>"0"</formula>
    </cfRule>
  </conditionalFormatting>
  <conditionalFormatting sqref="Q22">
    <cfRule type="cellIs" priority="148" operator="notEqual">
      <formula>"0"</formula>
    </cfRule>
  </conditionalFormatting>
  <conditionalFormatting sqref="Q25 P27">
    <cfRule type="cellIs" priority="124" operator="notEqual">
      <formula>"0"</formula>
    </cfRule>
  </conditionalFormatting>
  <conditionalFormatting sqref="Q28">
    <cfRule type="cellIs" priority="38" operator="notEqual">
      <formula>"0"</formula>
    </cfRule>
  </conditionalFormatting>
  <conditionalFormatting sqref="Q31 P33">
    <cfRule type="cellIs" priority="34" operator="notEqual">
      <formula>"0"</formula>
    </cfRule>
  </conditionalFormatting>
  <conditionalFormatting sqref="Q34">
    <cfRule type="cellIs" priority="28" operator="notEqual">
      <formula>"0"</formula>
    </cfRule>
  </conditionalFormatting>
  <conditionalFormatting sqref="Q37 P39">
    <cfRule type="cellIs" priority="24" operator="notEqual">
      <formula>"0"</formula>
    </cfRule>
  </conditionalFormatting>
  <conditionalFormatting sqref="Q40">
    <cfRule type="cellIs" priority="18" operator="notEqual">
      <formula>"0"</formula>
    </cfRule>
  </conditionalFormatting>
  <conditionalFormatting sqref="Q43 P45">
    <cfRule type="cellIs" priority="14" operator="notEqual">
      <formula>"0"</formula>
    </cfRule>
  </conditionalFormatting>
  <conditionalFormatting sqref="Q46">
    <cfRule type="cellIs" priority="8" operator="notEqual">
      <formula>"0"</formula>
    </cfRule>
  </conditionalFormatting>
  <conditionalFormatting sqref="Q49 P51">
    <cfRule type="cellIs" priority="4" operator="notEqual">
      <formula>"0"</formula>
    </cfRule>
  </conditionalFormatting>
  <conditionalFormatting sqref="T22">
    <cfRule type="cellIs" priority="147" operator="notEqual">
      <formula>"0"</formula>
    </cfRule>
  </conditionalFormatting>
  <conditionalFormatting sqref="T25 S27">
    <cfRule type="cellIs" priority="123" operator="notEqual">
      <formula>"0"</formula>
    </cfRule>
  </conditionalFormatting>
  <conditionalFormatting sqref="T28">
    <cfRule type="cellIs" priority="37" operator="notEqual">
      <formula>"0"</formula>
    </cfRule>
  </conditionalFormatting>
  <conditionalFormatting sqref="T31 S33">
    <cfRule type="cellIs" priority="33" operator="notEqual">
      <formula>"0"</formula>
    </cfRule>
  </conditionalFormatting>
  <conditionalFormatting sqref="T34">
    <cfRule type="cellIs" priority="27" operator="notEqual">
      <formula>"0"</formula>
    </cfRule>
  </conditionalFormatting>
  <conditionalFormatting sqref="T37 S39">
    <cfRule type="cellIs" priority="23" operator="notEqual">
      <formula>"0"</formula>
    </cfRule>
  </conditionalFormatting>
  <conditionalFormatting sqref="T40">
    <cfRule type="cellIs" priority="17" operator="notEqual">
      <formula>"0"</formula>
    </cfRule>
  </conditionalFormatting>
  <conditionalFormatting sqref="T43 S45">
    <cfRule type="cellIs" priority="13" operator="notEqual">
      <formula>"0"</formula>
    </cfRule>
  </conditionalFormatting>
  <conditionalFormatting sqref="T46">
    <cfRule type="cellIs" priority="7" operator="notEqual">
      <formula>"0"</formula>
    </cfRule>
  </conditionalFormatting>
  <conditionalFormatting sqref="T49 S51">
    <cfRule type="cellIs" priority="3" operator="notEqual">
      <formula>"0"</formula>
    </cfRule>
  </conditionalFormatting>
  <conditionalFormatting sqref="W22">
    <cfRule type="cellIs" priority="146" operator="notEqual">
      <formula>"0"</formula>
    </cfRule>
  </conditionalFormatting>
  <conditionalFormatting sqref="W25 V27">
    <cfRule type="cellIs" priority="122" operator="notEqual">
      <formula>"0"</formula>
    </cfRule>
  </conditionalFormatting>
  <conditionalFormatting sqref="W28">
    <cfRule type="cellIs" priority="36" operator="notEqual">
      <formula>"0"</formula>
    </cfRule>
  </conditionalFormatting>
  <conditionalFormatting sqref="W31 V33">
    <cfRule type="cellIs" priority="32" operator="notEqual">
      <formula>"0"</formula>
    </cfRule>
  </conditionalFormatting>
  <conditionalFormatting sqref="W34">
    <cfRule type="cellIs" priority="26" operator="notEqual">
      <formula>"0"</formula>
    </cfRule>
  </conditionalFormatting>
  <conditionalFormatting sqref="W37 V39">
    <cfRule type="cellIs" priority="22" operator="notEqual">
      <formula>"0"</formula>
    </cfRule>
  </conditionalFormatting>
  <conditionalFormatting sqref="W40">
    <cfRule type="cellIs" priority="16" operator="notEqual">
      <formula>"0"</formula>
    </cfRule>
  </conditionalFormatting>
  <conditionalFormatting sqref="W43 V45">
    <cfRule type="cellIs" priority="12" operator="notEqual">
      <formula>"0"</formula>
    </cfRule>
  </conditionalFormatting>
  <conditionalFormatting sqref="W46">
    <cfRule type="cellIs" priority="6" operator="notEqual">
      <formula>"0"</formula>
    </cfRule>
  </conditionalFormatting>
  <conditionalFormatting sqref="W49 V51">
    <cfRule type="cellIs" priority="2" operator="notEqual">
      <formula>"0"</formula>
    </cfRule>
  </conditionalFormatting>
  <conditionalFormatting sqref="Z22">
    <cfRule type="cellIs" priority="145" operator="notEqual">
      <formula>"0"</formula>
    </cfRule>
  </conditionalFormatting>
  <conditionalFormatting sqref="Z25 Y27">
    <cfRule type="cellIs" priority="121" operator="notEqual">
      <formula>"0"</formula>
    </cfRule>
  </conditionalFormatting>
  <conditionalFormatting sqref="Z28">
    <cfRule type="cellIs" priority="35" operator="notEqual">
      <formula>"0"</formula>
    </cfRule>
  </conditionalFormatting>
  <conditionalFormatting sqref="Z31 Y33">
    <cfRule type="cellIs" priority="31" operator="notEqual">
      <formula>"0"</formula>
    </cfRule>
  </conditionalFormatting>
  <conditionalFormatting sqref="Z34">
    <cfRule type="cellIs" priority="25" operator="notEqual">
      <formula>"0"</formula>
    </cfRule>
  </conditionalFormatting>
  <conditionalFormatting sqref="Z37 Y39">
    <cfRule type="cellIs" priority="21" operator="notEqual">
      <formula>"0"</formula>
    </cfRule>
  </conditionalFormatting>
  <conditionalFormatting sqref="Z40">
    <cfRule type="cellIs" priority="15" operator="notEqual">
      <formula>"0"</formula>
    </cfRule>
  </conditionalFormatting>
  <conditionalFormatting sqref="Z43 Y45">
    <cfRule type="cellIs" priority="11" operator="notEqual">
      <formula>"0"</formula>
    </cfRule>
  </conditionalFormatting>
  <conditionalFormatting sqref="Z46">
    <cfRule type="cellIs" priority="5" operator="notEqual">
      <formula>"0"</formula>
    </cfRule>
  </conditionalFormatting>
  <conditionalFormatting sqref="Z49 Y51">
    <cfRule type="cellIs" priority="1" operator="notEqual">
      <formula>"0"</formula>
    </cfRule>
  </conditionalFormatting>
  <dataValidations count="7">
    <dataValidation type="list" allowBlank="1" showInputMessage="1" showErrorMessage="1" sqref="AK9 J53 J22:J51" xr:uid="{C477AF96-B6C2-486A-8048-E615AB618CF4}">
      <formula1>$CR$23:$CR$24</formula1>
    </dataValidation>
    <dataValidation type="list" allowBlank="1" showInputMessage="1" showErrorMessage="1" sqref="M43 P43 Y43 M37 P37 M31 P31 Y31 V31 M25 V43 Y37 V37 S37 S31 S43 P25 Y25 V25 S25 M49 P49 Y49 V49 S49" xr:uid="{B6C43C18-8791-44BF-824B-7FDE75746AAB}">
      <formula1>$CZ$22:$CZ$30</formula1>
    </dataValidation>
    <dataValidation type="list" allowBlank="1" showInputMessage="1" showErrorMessage="1" sqref="AB7:AD8" xr:uid="{CF3E6665-4188-4479-B28C-70965DBEEBB8}">
      <formula1>$CQ$22:$CQ$24</formula1>
    </dataValidation>
    <dataValidation type="list" allowBlank="1" showInputMessage="1" showErrorMessage="1" sqref="Q5:R6" xr:uid="{C5B8569D-CA4A-4DA7-BACB-ABE33003F73A}">
      <formula1>$CP$22:$CP$25</formula1>
    </dataValidation>
    <dataValidation type="list" allowBlank="1" showInputMessage="1" showErrorMessage="1" sqref="AS138:BS138 AL22:AN22 AL28:AN28 AL34:AN34 AL40:AN40 AL46:AN46" xr:uid="{5311CE22-CA4C-4F79-9D44-7212FF5DBCD9}">
      <formula1>$CT$22:$CT$28</formula1>
    </dataValidation>
    <dataValidation type="list" allowBlank="1" showInputMessage="1" showErrorMessage="1" sqref="M53 Q53" xr:uid="{258EE61F-F36B-4CE2-A9D6-408CEEA6DC1B}">
      <formula1>$DG$22:$DG$73</formula1>
    </dataValidation>
    <dataValidation type="list" allowBlank="1" showInputMessage="1" showErrorMessage="1" sqref="M22 P22 S22 V22 Y22 M34 P34 S34 V34 Y34 M40 P40 S40 V40 Y40 M28 P28 S28 V28 Y28 M46 P46 S46 V46 Y46" xr:uid="{1920B485-50CB-4DE5-8987-EAA0A1CB2BE3}">
      <formula1>$CU$22:$CU$122</formula1>
    </dataValidation>
  </dataValidations>
  <pageMargins left="0.28999999999999998" right="0.11811023622047245" top="0.31" bottom="0.15748031496062992" header="0.23622047244094491" footer="0.19685039370078741"/>
  <pageSetup paperSize="9" scale="60" fitToHeight="0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74F86-3EA8-4AE6-85BF-8E407348571B}">
  <dimension ref="A1:DS212"/>
  <sheetViews>
    <sheetView zoomScale="90" zoomScaleNormal="90" zoomScaleSheetLayoutView="80" zoomScalePageLayoutView="80" workbookViewId="0">
      <selection activeCell="F26" sqref="F26:G27"/>
    </sheetView>
  </sheetViews>
  <sheetFormatPr defaultColWidth="5" defaultRowHeight="16.5" customHeight="1" outlineLevelCol="1" x14ac:dyDescent="0.15"/>
  <cols>
    <col min="1" max="1" width="1.375" style="20" customWidth="1"/>
    <col min="2" max="2" width="5.125" style="20" customWidth="1"/>
    <col min="3" max="18" width="5.625" style="20" customWidth="1"/>
    <col min="19" max="19" width="5.625" style="18" customWidth="1"/>
    <col min="20" max="20" width="5.625" style="22" customWidth="1"/>
    <col min="21" max="23" width="5.625" style="20" customWidth="1"/>
    <col min="24" max="25" width="5.625" style="22" customWidth="1"/>
    <col min="26" max="28" width="5.625" style="20" customWidth="1"/>
    <col min="29" max="29" width="5.625" style="22" customWidth="1"/>
    <col min="30" max="32" width="5.625" style="20" customWidth="1"/>
    <col min="33" max="33" width="5.625" style="22" customWidth="1"/>
    <col min="34" max="36" width="5.625" style="20" customWidth="1"/>
    <col min="37" max="37" width="5.625" style="22" customWidth="1"/>
    <col min="38" max="40" width="5.625" style="20" customWidth="1"/>
    <col min="41" max="41" width="5.625" style="22" customWidth="1"/>
    <col min="42" max="62" width="5.625" style="20" customWidth="1"/>
    <col min="63" max="72" width="5.625" style="20" hidden="1" customWidth="1" outlineLevel="1"/>
    <col min="73" max="74" width="5" style="20" hidden="1" customWidth="1" outlineLevel="1"/>
    <col min="75" max="76" width="8.25" style="14" hidden="1" customWidth="1" outlineLevel="1"/>
    <col min="77" max="77" width="10" style="14" hidden="1" customWidth="1" outlineLevel="1"/>
    <col min="78" max="80" width="10" style="29" hidden="1" customWidth="1" outlineLevel="1"/>
    <col min="81" max="90" width="10" style="23" hidden="1" customWidth="1" outlineLevel="1"/>
    <col min="91" max="91" width="11.75" style="23" hidden="1" customWidth="1" outlineLevel="1"/>
    <col min="92" max="92" width="10" style="23" hidden="1" customWidth="1" outlineLevel="1"/>
    <col min="93" max="94" width="10" style="24" hidden="1" customWidth="1" outlineLevel="1"/>
    <col min="95" max="96" width="11" style="24" hidden="1" customWidth="1" outlineLevel="1"/>
    <col min="97" max="99" width="11" style="25" hidden="1" customWidth="1" outlineLevel="1"/>
    <col min="100" max="101" width="11" style="23" hidden="1" customWidth="1" outlineLevel="1"/>
    <col min="102" max="102" width="11" style="25" hidden="1" customWidth="1" outlineLevel="1"/>
    <col min="103" max="103" width="10" style="23" hidden="1" customWidth="1" outlineLevel="1"/>
    <col min="104" max="104" width="11" style="23" hidden="1" customWidth="1" outlineLevel="1"/>
    <col min="105" max="106" width="10" style="14" hidden="1" customWidth="1" outlineLevel="1"/>
    <col min="107" max="108" width="9.625" style="14" hidden="1" customWidth="1" outlineLevel="1"/>
    <col min="109" max="109" width="7.75" style="15" hidden="1" customWidth="1" outlineLevel="1"/>
    <col min="110" max="110" width="11.5" style="16" customWidth="1" collapsed="1"/>
    <col min="111" max="111" width="9.25" style="14" customWidth="1"/>
    <col min="112" max="112" width="15.75" style="15" customWidth="1"/>
    <col min="113" max="113" width="15.5" style="15" customWidth="1"/>
    <col min="114" max="115" width="17.125" style="15" customWidth="1"/>
    <col min="116" max="116" width="9.25" style="15" customWidth="1"/>
    <col min="117" max="117" width="14.375" style="15" customWidth="1"/>
    <col min="118" max="118" width="10.875" style="15" customWidth="1"/>
    <col min="119" max="119" width="13.75" style="20" customWidth="1"/>
    <col min="120" max="120" width="11.5" style="20" customWidth="1"/>
    <col min="121" max="121" width="5" style="20"/>
    <col min="122" max="130" width="8.25" style="20" customWidth="1"/>
    <col min="131" max="16384" width="5" style="20"/>
  </cols>
  <sheetData>
    <row r="1" spans="2:121" ht="16.5" customHeight="1" x14ac:dyDescent="0.15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X1" s="20"/>
      <c r="Y1" s="6"/>
      <c r="Z1" s="6"/>
      <c r="AA1" s="6"/>
      <c r="AB1" s="6"/>
      <c r="AC1" s="6"/>
      <c r="AD1" s="6"/>
      <c r="AE1" s="6"/>
      <c r="AF1" s="6"/>
      <c r="AG1" s="6"/>
      <c r="AH1" s="6"/>
    </row>
    <row r="2" spans="2:121" s="6" customFormat="1" ht="16.5" customHeight="1" x14ac:dyDescent="0.15">
      <c r="V2" s="20"/>
      <c r="W2" s="20"/>
      <c r="Z2" s="177"/>
      <c r="AA2" s="177"/>
      <c r="AB2" s="177"/>
      <c r="AC2" s="177"/>
      <c r="AD2" s="177"/>
      <c r="AE2" s="177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88"/>
      <c r="BK2" s="188"/>
      <c r="BL2" s="188"/>
      <c r="BM2" s="188"/>
      <c r="BN2" s="188"/>
      <c r="BO2" s="188"/>
      <c r="BP2" s="188"/>
      <c r="BQ2" s="178"/>
      <c r="BR2" s="178"/>
      <c r="BS2" s="188"/>
      <c r="BT2" s="188"/>
      <c r="BZ2" s="8"/>
      <c r="CA2" s="8"/>
      <c r="CB2" s="8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10"/>
      <c r="CP2" s="10"/>
      <c r="CQ2" s="11"/>
      <c r="CR2" s="10"/>
      <c r="CS2" s="12"/>
      <c r="CT2" s="12"/>
      <c r="CU2" s="12"/>
      <c r="CV2" s="9"/>
      <c r="CW2" s="9"/>
      <c r="CX2" s="12"/>
      <c r="CY2" s="9"/>
      <c r="CZ2" s="13"/>
      <c r="DA2" s="14"/>
      <c r="DB2" s="14"/>
      <c r="DC2" s="14"/>
      <c r="DD2" s="14"/>
      <c r="DE2" s="15"/>
      <c r="DF2" s="16"/>
      <c r="DG2" s="14"/>
      <c r="DH2" s="15"/>
      <c r="DI2" s="15"/>
      <c r="DJ2" s="15"/>
      <c r="DK2" s="15"/>
      <c r="DL2" s="15"/>
      <c r="DM2" s="15"/>
      <c r="DN2" s="15"/>
    </row>
    <row r="3" spans="2:121" s="6" customFormat="1" ht="16.5" customHeight="1" x14ac:dyDescent="0.15">
      <c r="B3" s="644" t="s">
        <v>476</v>
      </c>
      <c r="C3" s="644"/>
      <c r="D3" s="644"/>
      <c r="E3" s="644"/>
      <c r="F3" s="644"/>
      <c r="G3" s="644"/>
      <c r="H3" s="644"/>
      <c r="I3" s="644"/>
      <c r="J3" s="644"/>
      <c r="K3" s="644"/>
      <c r="L3" s="644"/>
      <c r="M3" s="644"/>
      <c r="N3" s="644"/>
      <c r="O3" s="644"/>
      <c r="P3" s="644"/>
      <c r="Q3" s="644"/>
      <c r="R3" s="644"/>
      <c r="S3" s="324"/>
      <c r="T3" s="324"/>
      <c r="U3" s="324"/>
      <c r="W3" s="20"/>
      <c r="AR3" s="188"/>
      <c r="AS3" s="188"/>
      <c r="AT3" s="188"/>
      <c r="AU3" s="188"/>
      <c r="AV3" s="188"/>
      <c r="AW3" s="188"/>
      <c r="AX3" s="188"/>
      <c r="AY3" s="188"/>
      <c r="AZ3" s="188"/>
      <c r="BA3" s="188"/>
      <c r="BB3" s="188"/>
      <c r="BC3" s="188"/>
      <c r="BD3" s="188"/>
      <c r="BE3" s="188"/>
      <c r="BF3" s="188"/>
      <c r="BG3" s="188"/>
      <c r="BH3" s="188"/>
      <c r="BI3" s="188"/>
      <c r="BJ3" s="188"/>
      <c r="BK3" s="188"/>
      <c r="BL3" s="188"/>
      <c r="BM3" s="188"/>
      <c r="BN3" s="188"/>
      <c r="BO3" s="188"/>
      <c r="BP3" s="188"/>
      <c r="BQ3" s="188"/>
      <c r="BR3" s="188"/>
      <c r="BS3" s="188"/>
      <c r="BT3" s="188"/>
      <c r="CC3" s="18"/>
      <c r="CD3" s="18"/>
      <c r="CE3" s="9"/>
      <c r="CF3" s="9"/>
      <c r="CG3" s="9"/>
      <c r="CH3" s="9"/>
      <c r="CI3" s="9"/>
      <c r="CJ3" s="9"/>
      <c r="CK3" s="9"/>
      <c r="CL3" s="9"/>
      <c r="CM3" s="9"/>
      <c r="CN3" s="9"/>
      <c r="CO3" s="10"/>
      <c r="CP3" s="10"/>
      <c r="CQ3" s="11"/>
      <c r="CR3" s="10"/>
      <c r="CS3" s="12"/>
      <c r="CT3" s="12"/>
      <c r="CU3" s="12"/>
      <c r="CV3" s="9"/>
      <c r="CW3" s="9"/>
      <c r="CX3" s="12"/>
      <c r="CY3" s="9"/>
      <c r="CZ3" s="13"/>
      <c r="DA3" s="14"/>
      <c r="DB3" s="14"/>
      <c r="DC3" s="14"/>
      <c r="DD3" s="14"/>
      <c r="DE3" s="15"/>
      <c r="DF3" s="16"/>
      <c r="DG3" s="14"/>
      <c r="DH3" s="15"/>
      <c r="DI3" s="15"/>
      <c r="DJ3" s="15"/>
      <c r="DK3" s="15"/>
      <c r="DL3" s="15"/>
      <c r="DM3" s="15"/>
      <c r="DN3" s="15"/>
    </row>
    <row r="4" spans="2:121" s="6" customFormat="1" ht="16.5" customHeight="1" thickBot="1" x14ac:dyDescent="0.2">
      <c r="B4" s="644"/>
      <c r="C4" s="644"/>
      <c r="D4" s="644"/>
      <c r="E4" s="644"/>
      <c r="F4" s="644"/>
      <c r="G4" s="644"/>
      <c r="H4" s="644"/>
      <c r="I4" s="644"/>
      <c r="J4" s="644"/>
      <c r="K4" s="644"/>
      <c r="L4" s="644"/>
      <c r="M4" s="644"/>
      <c r="N4" s="644"/>
      <c r="O4" s="644"/>
      <c r="P4" s="644"/>
      <c r="Q4" s="644"/>
      <c r="R4" s="644"/>
      <c r="S4" s="324"/>
      <c r="T4" s="324"/>
      <c r="U4" s="324"/>
      <c r="V4" s="20"/>
      <c r="W4" s="18"/>
      <c r="X4" s="22"/>
      <c r="Y4" s="22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8"/>
      <c r="BN4" s="188"/>
      <c r="BO4" s="188"/>
      <c r="BP4" s="188"/>
      <c r="BQ4" s="186"/>
      <c r="BR4" s="187"/>
      <c r="BS4" s="178"/>
      <c r="BT4" s="178"/>
      <c r="BZ4" s="19"/>
      <c r="CC4" s="18"/>
      <c r="CD4" s="18"/>
      <c r="CE4" s="9"/>
      <c r="CF4" s="9"/>
      <c r="CG4" s="9"/>
      <c r="CH4" s="9"/>
      <c r="CI4" s="9"/>
      <c r="CJ4" s="9"/>
      <c r="CK4" s="9"/>
      <c r="CL4" s="9"/>
      <c r="CM4" s="9"/>
      <c r="CN4" s="9"/>
      <c r="CO4" s="10"/>
      <c r="CP4" s="10"/>
      <c r="CQ4" s="11"/>
      <c r="CR4" s="10"/>
      <c r="CS4" s="12"/>
      <c r="CT4" s="12"/>
      <c r="CU4" s="12"/>
      <c r="CV4" s="9"/>
      <c r="CW4" s="9"/>
      <c r="CX4" s="12"/>
      <c r="CY4" s="9"/>
      <c r="CZ4" s="13"/>
      <c r="DA4" s="14"/>
      <c r="DB4" s="14"/>
      <c r="DC4" s="14"/>
      <c r="DD4" s="14"/>
      <c r="DE4" s="15"/>
      <c r="DF4" s="16"/>
      <c r="DG4" s="14"/>
      <c r="DH4" s="15"/>
      <c r="DI4" s="15"/>
      <c r="DJ4" s="15"/>
      <c r="DK4" s="15"/>
      <c r="DL4" s="15"/>
      <c r="DM4" s="15"/>
      <c r="DN4" s="15"/>
    </row>
    <row r="5" spans="2:121" ht="16.5" customHeight="1" x14ac:dyDescent="0.15">
      <c r="C5" s="645" t="s">
        <v>1</v>
      </c>
      <c r="D5" s="645"/>
      <c r="E5" s="645"/>
      <c r="F5" s="645"/>
      <c r="G5" s="645"/>
      <c r="H5" s="645"/>
      <c r="I5" s="645"/>
      <c r="J5" s="645"/>
      <c r="K5" s="645"/>
      <c r="L5" s="645"/>
      <c r="O5" s="647" t="s">
        <v>111</v>
      </c>
      <c r="P5" s="648"/>
      <c r="Q5" s="651" t="s">
        <v>440</v>
      </c>
      <c r="R5" s="652"/>
      <c r="S5" s="655">
        <v>5</v>
      </c>
      <c r="T5" s="656"/>
      <c r="U5" s="325"/>
      <c r="AG5" s="20"/>
      <c r="AK5" s="20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8"/>
      <c r="BP5" s="178"/>
      <c r="BQ5" s="186"/>
      <c r="BR5" s="187"/>
      <c r="BS5" s="178"/>
      <c r="BT5" s="178"/>
      <c r="BY5" s="20"/>
      <c r="BZ5" s="7"/>
      <c r="CA5" s="20"/>
      <c r="CB5" s="20"/>
      <c r="CC5" s="22"/>
      <c r="CD5" s="22"/>
      <c r="DJ5" s="16"/>
      <c r="DK5" s="16"/>
      <c r="DL5" s="14"/>
    </row>
    <row r="6" spans="2:121" ht="16.5" customHeight="1" thickBot="1" x14ac:dyDescent="0.2">
      <c r="C6" s="646"/>
      <c r="D6" s="646"/>
      <c r="E6" s="646"/>
      <c r="F6" s="646"/>
      <c r="G6" s="646"/>
      <c r="H6" s="646"/>
      <c r="I6" s="646"/>
      <c r="J6" s="646"/>
      <c r="K6" s="646"/>
      <c r="L6" s="646"/>
      <c r="O6" s="649"/>
      <c r="P6" s="650"/>
      <c r="Q6" s="653"/>
      <c r="R6" s="654"/>
      <c r="S6" s="657"/>
      <c r="T6" s="658"/>
      <c r="U6" s="326" t="s">
        <v>443</v>
      </c>
      <c r="Y6" s="20"/>
      <c r="Z6" s="180" t="s">
        <v>157</v>
      </c>
      <c r="AC6" s="20"/>
      <c r="AD6" s="2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62"/>
      <c r="BC6" s="162"/>
      <c r="BD6" s="162"/>
      <c r="BE6" s="162"/>
      <c r="BF6" s="162"/>
      <c r="BG6" s="162"/>
      <c r="BH6" s="162"/>
      <c r="BI6" s="162"/>
      <c r="BJ6" s="162"/>
      <c r="BK6" s="162"/>
      <c r="BL6" s="162"/>
      <c r="BM6" s="162"/>
      <c r="BN6" s="162"/>
      <c r="BY6" s="20"/>
      <c r="BZ6" s="27"/>
      <c r="CA6" s="27"/>
      <c r="CB6" s="27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V6" s="24"/>
      <c r="CW6" s="24"/>
      <c r="CY6" s="24"/>
      <c r="CZ6" s="24"/>
      <c r="DQ6" s="26"/>
    </row>
    <row r="7" spans="2:121" ht="16.5" customHeight="1" thickBot="1" x14ac:dyDescent="0.2">
      <c r="Q7" s="183" t="s">
        <v>444</v>
      </c>
      <c r="Y7" s="20"/>
      <c r="Z7" s="342" t="s">
        <v>0</v>
      </c>
      <c r="AA7" s="343"/>
      <c r="AB7" s="353" t="s">
        <v>155</v>
      </c>
      <c r="AC7" s="354"/>
      <c r="AD7" s="355"/>
      <c r="AP7" s="297"/>
      <c r="BU7" s="14"/>
      <c r="BV7" s="14"/>
      <c r="BW7" s="20"/>
      <c r="BX7" s="27"/>
      <c r="BY7" s="27"/>
      <c r="BZ7" s="27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Q7" s="25"/>
      <c r="CR7" s="25"/>
      <c r="CT7" s="24"/>
      <c r="CU7" s="24"/>
      <c r="CV7" s="25"/>
      <c r="CW7" s="24"/>
      <c r="CX7" s="24"/>
      <c r="CY7" s="14"/>
      <c r="CZ7" s="14"/>
      <c r="DC7" s="15"/>
      <c r="DD7" s="16"/>
      <c r="DE7" s="14"/>
      <c r="DF7" s="15"/>
      <c r="DG7" s="15"/>
      <c r="DM7" s="20"/>
      <c r="DN7" s="20"/>
      <c r="DO7" s="26"/>
    </row>
    <row r="8" spans="2:121" ht="16.5" customHeight="1" thickBot="1" x14ac:dyDescent="0.2">
      <c r="C8" s="659" t="s">
        <v>450</v>
      </c>
      <c r="D8" s="662" t="s">
        <v>471</v>
      </c>
      <c r="E8" s="663"/>
      <c r="F8" s="663"/>
      <c r="G8" s="663"/>
      <c r="H8" s="663"/>
      <c r="I8" s="663"/>
      <c r="J8" s="663"/>
      <c r="K8" s="663"/>
      <c r="L8" s="663"/>
      <c r="M8" s="664"/>
      <c r="O8" s="176" t="s">
        <v>143</v>
      </c>
      <c r="Y8" s="179"/>
      <c r="Z8" s="344"/>
      <c r="AA8" s="345"/>
      <c r="AB8" s="356"/>
      <c r="AC8" s="357"/>
      <c r="AD8" s="358"/>
      <c r="AE8" s="181"/>
      <c r="AF8" s="181"/>
      <c r="AG8" s="175"/>
      <c r="AH8" s="175"/>
      <c r="AI8" s="182"/>
      <c r="AK8" s="184"/>
      <c r="AL8" s="182"/>
      <c r="AM8" s="182"/>
      <c r="AN8" s="185"/>
      <c r="AO8" s="175"/>
      <c r="AP8" s="25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  <c r="BD8" s="297"/>
      <c r="BE8" s="297"/>
      <c r="BF8" s="297"/>
      <c r="BG8" s="297"/>
      <c r="BH8" s="297"/>
      <c r="BI8" s="297"/>
      <c r="BJ8" s="297"/>
      <c r="BU8" s="14"/>
      <c r="BV8" s="14"/>
      <c r="BW8" s="20"/>
      <c r="BX8" s="27"/>
      <c r="BY8" s="27"/>
      <c r="BZ8" s="27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Q8" s="25"/>
      <c r="CR8" s="25"/>
      <c r="CT8" s="24"/>
      <c r="CU8" s="24"/>
      <c r="CV8" s="25"/>
      <c r="CW8" s="24"/>
      <c r="CX8" s="24"/>
      <c r="CY8" s="14"/>
      <c r="CZ8" s="14"/>
      <c r="DC8" s="15"/>
      <c r="DD8" s="16"/>
      <c r="DE8" s="14"/>
      <c r="DF8" s="15"/>
      <c r="DG8" s="15"/>
      <c r="DM8" s="20"/>
      <c r="DN8" s="20"/>
      <c r="DO8" s="26"/>
    </row>
    <row r="9" spans="2:121" ht="16.5" customHeight="1" thickBot="1" x14ac:dyDescent="0.2">
      <c r="C9" s="660"/>
      <c r="D9" s="665"/>
      <c r="E9" s="666"/>
      <c r="F9" s="666"/>
      <c r="G9" s="666"/>
      <c r="H9" s="666"/>
      <c r="I9" s="666"/>
      <c r="J9" s="666"/>
      <c r="K9" s="666"/>
      <c r="L9" s="666"/>
      <c r="M9" s="667"/>
      <c r="O9" s="349" t="s">
        <v>110</v>
      </c>
      <c r="P9" s="350"/>
      <c r="Q9" s="583" t="s">
        <v>452</v>
      </c>
      <c r="R9" s="584"/>
      <c r="S9" s="584"/>
      <c r="T9" s="584"/>
      <c r="U9" s="584"/>
      <c r="V9" s="584"/>
      <c r="W9" s="584"/>
      <c r="X9" s="585"/>
      <c r="Y9" s="301"/>
      <c r="Z9" s="150"/>
      <c r="AA9" s="151"/>
      <c r="AB9" s="570" t="s">
        <v>121</v>
      </c>
      <c r="AC9" s="571"/>
      <c r="AD9" s="570" t="s">
        <v>34</v>
      </c>
      <c r="AE9" s="572"/>
      <c r="AF9" s="368" t="s">
        <v>437</v>
      </c>
      <c r="AG9" s="369"/>
      <c r="AH9" s="386"/>
      <c r="AI9" s="368" t="s">
        <v>139</v>
      </c>
      <c r="AJ9" s="369"/>
      <c r="AK9" s="370"/>
      <c r="AL9" s="371" t="s">
        <v>43</v>
      </c>
      <c r="AM9" s="372"/>
      <c r="AN9" s="373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U9" s="14"/>
      <c r="BV9" s="14"/>
      <c r="BW9" s="20"/>
      <c r="BX9" s="27"/>
      <c r="BY9" s="27"/>
      <c r="BZ9" s="27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Q9" s="25"/>
      <c r="CR9" s="25"/>
      <c r="CT9" s="24"/>
      <c r="CU9" s="24"/>
      <c r="CV9" s="25"/>
      <c r="CW9" s="24"/>
      <c r="CX9" s="24"/>
      <c r="CY9" s="14"/>
      <c r="CZ9" s="14"/>
      <c r="DC9" s="15"/>
      <c r="DD9" s="16"/>
      <c r="DE9" s="14"/>
      <c r="DF9" s="15"/>
      <c r="DG9" s="15"/>
      <c r="DM9" s="20"/>
      <c r="DN9" s="20"/>
      <c r="DO9" s="26"/>
    </row>
    <row r="10" spans="2:121" ht="16.5" customHeight="1" thickTop="1" thickBot="1" x14ac:dyDescent="0.2">
      <c r="C10" s="661"/>
      <c r="D10" s="668"/>
      <c r="E10" s="669"/>
      <c r="F10" s="669"/>
      <c r="G10" s="669"/>
      <c r="H10" s="669"/>
      <c r="I10" s="669"/>
      <c r="J10" s="669"/>
      <c r="K10" s="669"/>
      <c r="L10" s="669"/>
      <c r="M10" s="670"/>
      <c r="O10" s="351"/>
      <c r="P10" s="352"/>
      <c r="Q10" s="586"/>
      <c r="R10" s="587"/>
      <c r="S10" s="587"/>
      <c r="T10" s="587"/>
      <c r="U10" s="587"/>
      <c r="V10" s="587"/>
      <c r="W10" s="587"/>
      <c r="X10" s="588"/>
      <c r="Z10" s="374" t="s">
        <v>105</v>
      </c>
      <c r="AA10" s="375"/>
      <c r="AB10" s="573">
        <f t="shared" ref="AB10:AB15" si="0">CI52</f>
        <v>0</v>
      </c>
      <c r="AC10" s="574"/>
      <c r="AD10" s="573">
        <f t="shared" ref="AD10:AD15" si="1">CA52</f>
        <v>0</v>
      </c>
      <c r="AE10" s="577"/>
      <c r="AF10" s="387">
        <f t="shared" ref="AF10:AF15" si="2">SUM(AB10:AE10)</f>
        <v>0</v>
      </c>
      <c r="AG10" s="388"/>
      <c r="AH10" s="389"/>
      <c r="AI10" s="367">
        <f t="shared" ref="AI10:AI15" si="3">CN52</f>
        <v>0</v>
      </c>
      <c r="AJ10" s="361"/>
      <c r="AK10" s="362"/>
      <c r="AL10" s="360">
        <f t="shared" ref="AL10:AL15" si="4">SUM(AF10:AK10)</f>
        <v>0</v>
      </c>
      <c r="AM10" s="361"/>
      <c r="AN10" s="362"/>
      <c r="AO10" s="359" t="s">
        <v>140</v>
      </c>
      <c r="AP10" s="359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U10" s="21"/>
      <c r="BV10" s="21"/>
      <c r="BW10" s="20"/>
      <c r="BX10" s="27"/>
      <c r="BY10" s="27"/>
      <c r="BZ10" s="27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Q10" s="25"/>
      <c r="CR10" s="25"/>
      <c r="CT10" s="24"/>
      <c r="CU10" s="24"/>
      <c r="CV10" s="25"/>
      <c r="CW10" s="24"/>
      <c r="CX10" s="24"/>
      <c r="CY10" s="14"/>
      <c r="CZ10" s="14"/>
      <c r="DC10" s="15"/>
      <c r="DD10" s="16"/>
      <c r="DE10" s="14"/>
      <c r="DF10" s="15"/>
      <c r="DG10" s="15"/>
      <c r="DM10" s="20"/>
      <c r="DN10" s="20"/>
      <c r="DO10" s="26"/>
    </row>
    <row r="11" spans="2:121" ht="16.5" customHeight="1" x14ac:dyDescent="0.15">
      <c r="C11" s="671" t="s">
        <v>448</v>
      </c>
      <c r="D11" s="672"/>
      <c r="E11" s="675" t="s">
        <v>56</v>
      </c>
      <c r="F11" s="677">
        <v>7</v>
      </c>
      <c r="G11" s="171"/>
      <c r="H11" s="679">
        <v>10</v>
      </c>
      <c r="I11" s="679"/>
      <c r="J11" s="171"/>
      <c r="K11" s="677">
        <v>20</v>
      </c>
      <c r="L11" s="677"/>
      <c r="M11" s="173"/>
      <c r="O11" s="640" t="s">
        <v>144</v>
      </c>
      <c r="P11" s="641"/>
      <c r="Q11" s="634" t="s">
        <v>468</v>
      </c>
      <c r="R11" s="635"/>
      <c r="S11" s="635"/>
      <c r="T11" s="635"/>
      <c r="U11" s="635"/>
      <c r="V11" s="635"/>
      <c r="W11" s="635"/>
      <c r="X11" s="636"/>
      <c r="Z11" s="379" t="s">
        <v>104</v>
      </c>
      <c r="AA11" s="380"/>
      <c r="AB11" s="575">
        <f t="shared" si="0"/>
        <v>0</v>
      </c>
      <c r="AC11" s="576"/>
      <c r="AD11" s="575">
        <f t="shared" si="1"/>
        <v>0</v>
      </c>
      <c r="AE11" s="578"/>
      <c r="AF11" s="390">
        <f t="shared" si="2"/>
        <v>0</v>
      </c>
      <c r="AG11" s="391"/>
      <c r="AH11" s="392"/>
      <c r="AI11" s="376">
        <f t="shared" si="3"/>
        <v>0</v>
      </c>
      <c r="AJ11" s="377"/>
      <c r="AK11" s="378"/>
      <c r="AL11" s="360">
        <f t="shared" si="4"/>
        <v>0</v>
      </c>
      <c r="AM11" s="361"/>
      <c r="AN11" s="362"/>
      <c r="AO11" s="363">
        <f>AE52</f>
        <v>125</v>
      </c>
      <c r="AP11" s="364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U11" s="14"/>
      <c r="BV11" s="14"/>
      <c r="BW11" s="20"/>
      <c r="BX11" s="27"/>
      <c r="BY11" s="27"/>
      <c r="BZ11" s="27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Q11" s="25"/>
      <c r="CR11" s="25"/>
      <c r="CT11" s="24"/>
      <c r="CU11" s="24"/>
      <c r="CV11" s="25"/>
      <c r="CW11" s="24"/>
      <c r="CX11" s="24"/>
      <c r="CY11" s="14"/>
      <c r="CZ11" s="14"/>
      <c r="DC11" s="15"/>
      <c r="DD11" s="16"/>
      <c r="DE11" s="14"/>
      <c r="DF11" s="15"/>
      <c r="DG11" s="15"/>
      <c r="DM11" s="20"/>
      <c r="DN11" s="20"/>
      <c r="DO11" s="26"/>
    </row>
    <row r="12" spans="2:121" ht="16.5" customHeight="1" thickBot="1" x14ac:dyDescent="0.2">
      <c r="C12" s="673"/>
      <c r="D12" s="674"/>
      <c r="E12" s="676"/>
      <c r="F12" s="678"/>
      <c r="G12" s="327" t="s">
        <v>55</v>
      </c>
      <c r="H12" s="680"/>
      <c r="I12" s="680"/>
      <c r="J12" s="327" t="s">
        <v>44</v>
      </c>
      <c r="K12" s="678"/>
      <c r="L12" s="678"/>
      <c r="M12" s="328" t="s">
        <v>54</v>
      </c>
      <c r="O12" s="642"/>
      <c r="P12" s="643"/>
      <c r="Q12" s="637"/>
      <c r="R12" s="638"/>
      <c r="S12" s="638"/>
      <c r="T12" s="638"/>
      <c r="U12" s="638"/>
      <c r="V12" s="638"/>
      <c r="W12" s="638"/>
      <c r="X12" s="639"/>
      <c r="Z12" s="379" t="s">
        <v>106</v>
      </c>
      <c r="AA12" s="380"/>
      <c r="AB12" s="575">
        <f t="shared" si="0"/>
        <v>462500</v>
      </c>
      <c r="AC12" s="576"/>
      <c r="AD12" s="575">
        <f t="shared" si="1"/>
        <v>425000</v>
      </c>
      <c r="AE12" s="578"/>
      <c r="AF12" s="390">
        <f t="shared" si="2"/>
        <v>887500</v>
      </c>
      <c r="AG12" s="391"/>
      <c r="AH12" s="392"/>
      <c r="AI12" s="376">
        <f t="shared" si="3"/>
        <v>250000</v>
      </c>
      <c r="AJ12" s="377"/>
      <c r="AK12" s="378"/>
      <c r="AL12" s="360">
        <f t="shared" si="4"/>
        <v>1137500</v>
      </c>
      <c r="AM12" s="361"/>
      <c r="AN12" s="362"/>
      <c r="AO12" s="365"/>
      <c r="AP12" s="366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U12" s="14"/>
      <c r="BV12" s="14"/>
      <c r="BW12" s="20"/>
      <c r="BX12" s="27"/>
      <c r="BY12" s="27"/>
      <c r="BZ12" s="27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Q12" s="25"/>
      <c r="CR12" s="25"/>
      <c r="CT12" s="24"/>
      <c r="CU12" s="24"/>
      <c r="CV12" s="25"/>
      <c r="CW12" s="24"/>
      <c r="CX12" s="24"/>
      <c r="CY12" s="14"/>
      <c r="CZ12" s="14"/>
      <c r="DC12" s="15"/>
      <c r="DD12" s="16"/>
      <c r="DE12" s="14"/>
      <c r="DF12" s="15"/>
      <c r="DG12" s="15"/>
      <c r="DM12" s="20"/>
      <c r="DN12" s="20"/>
      <c r="DO12" s="26"/>
    </row>
    <row r="13" spans="2:121" ht="16.5" customHeight="1" x14ac:dyDescent="0.15">
      <c r="C13" s="693" t="s">
        <v>449</v>
      </c>
      <c r="D13" s="694"/>
      <c r="E13" s="697" t="s">
        <v>56</v>
      </c>
      <c r="F13" s="581">
        <v>7</v>
      </c>
      <c r="G13" s="329"/>
      <c r="H13" s="579">
        <v>10</v>
      </c>
      <c r="I13" s="579"/>
      <c r="J13" s="329"/>
      <c r="K13" s="581">
        <v>22</v>
      </c>
      <c r="L13" s="581"/>
      <c r="M13" s="330"/>
      <c r="O13" s="349" t="s">
        <v>145</v>
      </c>
      <c r="P13" s="350"/>
      <c r="Q13" s="583" t="s">
        <v>469</v>
      </c>
      <c r="R13" s="584"/>
      <c r="S13" s="584"/>
      <c r="T13" s="584"/>
      <c r="U13" s="584"/>
      <c r="V13" s="584"/>
      <c r="W13" s="585"/>
      <c r="X13" s="331"/>
      <c r="Z13" s="379" t="s">
        <v>107</v>
      </c>
      <c r="AA13" s="380"/>
      <c r="AB13" s="575">
        <f t="shared" si="0"/>
        <v>0</v>
      </c>
      <c r="AC13" s="576"/>
      <c r="AD13" s="575">
        <f t="shared" si="1"/>
        <v>0</v>
      </c>
      <c r="AE13" s="578"/>
      <c r="AF13" s="390">
        <f t="shared" si="2"/>
        <v>0</v>
      </c>
      <c r="AG13" s="391"/>
      <c r="AH13" s="392"/>
      <c r="AI13" s="376">
        <f t="shared" si="3"/>
        <v>0</v>
      </c>
      <c r="AJ13" s="377"/>
      <c r="AK13" s="378"/>
      <c r="AL13" s="360">
        <f t="shared" si="4"/>
        <v>0</v>
      </c>
      <c r="AM13" s="361"/>
      <c r="AN13" s="362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U13" s="14"/>
      <c r="BV13" s="14"/>
      <c r="BW13" s="20"/>
      <c r="BX13" s="27"/>
      <c r="BY13" s="27"/>
      <c r="BZ13" s="27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Q13" s="25"/>
      <c r="CR13" s="25"/>
      <c r="CT13" s="24"/>
      <c r="CU13" s="24"/>
      <c r="CV13" s="25"/>
      <c r="CW13" s="24"/>
      <c r="CX13" s="24"/>
      <c r="CY13" s="14"/>
      <c r="CZ13" s="14"/>
      <c r="DC13" s="15"/>
      <c r="DD13" s="16"/>
      <c r="DE13" s="14"/>
      <c r="DF13" s="15"/>
      <c r="DG13" s="15"/>
      <c r="DM13" s="20"/>
      <c r="DN13" s="20"/>
      <c r="DO13" s="26"/>
    </row>
    <row r="14" spans="2:121" ht="16.5" customHeight="1" thickBot="1" x14ac:dyDescent="0.2">
      <c r="C14" s="695"/>
      <c r="D14" s="696"/>
      <c r="E14" s="698"/>
      <c r="F14" s="582"/>
      <c r="G14" s="172" t="s">
        <v>55</v>
      </c>
      <c r="H14" s="580"/>
      <c r="I14" s="580"/>
      <c r="J14" s="172" t="s">
        <v>44</v>
      </c>
      <c r="K14" s="582"/>
      <c r="L14" s="582"/>
      <c r="M14" s="174" t="s">
        <v>54</v>
      </c>
      <c r="O14" s="351"/>
      <c r="P14" s="352"/>
      <c r="Q14" s="586"/>
      <c r="R14" s="587"/>
      <c r="S14" s="587"/>
      <c r="T14" s="587"/>
      <c r="U14" s="587"/>
      <c r="V14" s="587"/>
      <c r="W14" s="588"/>
      <c r="X14" s="331"/>
      <c r="Z14" s="379" t="s">
        <v>108</v>
      </c>
      <c r="AA14" s="380"/>
      <c r="AB14" s="575">
        <f t="shared" si="0"/>
        <v>0</v>
      </c>
      <c r="AC14" s="576"/>
      <c r="AD14" s="575">
        <f t="shared" si="1"/>
        <v>0</v>
      </c>
      <c r="AE14" s="578"/>
      <c r="AF14" s="390">
        <f t="shared" si="2"/>
        <v>0</v>
      </c>
      <c r="AG14" s="391"/>
      <c r="AH14" s="392"/>
      <c r="AI14" s="376">
        <f t="shared" si="3"/>
        <v>0</v>
      </c>
      <c r="AJ14" s="377"/>
      <c r="AK14" s="378"/>
      <c r="AL14" s="360">
        <f t="shared" si="4"/>
        <v>0</v>
      </c>
      <c r="AM14" s="361"/>
      <c r="AN14" s="362"/>
      <c r="AO14" s="359" t="s">
        <v>141</v>
      </c>
      <c r="AP14" s="359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U14" s="14"/>
      <c r="BV14" s="14"/>
      <c r="BW14" s="20"/>
      <c r="BX14" s="27"/>
      <c r="BY14" s="27"/>
      <c r="BZ14" s="27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Q14" s="25"/>
      <c r="CR14" s="25"/>
      <c r="CT14" s="24"/>
      <c r="CU14" s="24"/>
      <c r="CV14" s="25"/>
      <c r="CW14" s="24"/>
      <c r="CX14" s="24"/>
      <c r="CY14" s="14"/>
      <c r="CZ14" s="14"/>
      <c r="DC14" s="15"/>
      <c r="DD14" s="16"/>
      <c r="DE14" s="14"/>
      <c r="DF14" s="15"/>
      <c r="DG14" s="15"/>
      <c r="DM14" s="20"/>
      <c r="DN14" s="20"/>
      <c r="DO14" s="26"/>
    </row>
    <row r="15" spans="2:121" ht="16.5" customHeight="1" x14ac:dyDescent="0.15">
      <c r="C15" s="681" t="s">
        <v>451</v>
      </c>
      <c r="D15" s="682"/>
      <c r="E15" s="685" t="s">
        <v>472</v>
      </c>
      <c r="F15" s="685"/>
      <c r="G15" s="685"/>
      <c r="H15" s="687" t="s">
        <v>142</v>
      </c>
      <c r="I15" s="687"/>
      <c r="J15" s="685" t="s">
        <v>473</v>
      </c>
      <c r="K15" s="685"/>
      <c r="L15" s="685"/>
      <c r="M15" s="689"/>
      <c r="O15" s="351" t="s">
        <v>146</v>
      </c>
      <c r="P15" s="352"/>
      <c r="Q15" s="634" t="s">
        <v>470</v>
      </c>
      <c r="R15" s="635"/>
      <c r="S15" s="635"/>
      <c r="T15" s="635"/>
      <c r="U15" s="635"/>
      <c r="V15" s="635"/>
      <c r="W15" s="636"/>
      <c r="X15" s="331"/>
      <c r="Z15" s="381" t="s">
        <v>109</v>
      </c>
      <c r="AA15" s="382"/>
      <c r="AB15" s="597">
        <f t="shared" si="0"/>
        <v>0</v>
      </c>
      <c r="AC15" s="598"/>
      <c r="AD15" s="597">
        <f t="shared" si="1"/>
        <v>0</v>
      </c>
      <c r="AE15" s="601"/>
      <c r="AF15" s="393">
        <f t="shared" si="2"/>
        <v>0</v>
      </c>
      <c r="AG15" s="394"/>
      <c r="AH15" s="395"/>
      <c r="AI15" s="606">
        <f t="shared" si="3"/>
        <v>0</v>
      </c>
      <c r="AJ15" s="384"/>
      <c r="AK15" s="385"/>
      <c r="AL15" s="383">
        <f t="shared" si="4"/>
        <v>0</v>
      </c>
      <c r="AM15" s="384"/>
      <c r="AN15" s="385"/>
      <c r="AO15" s="615">
        <f>AJ52</f>
        <v>250</v>
      </c>
      <c r="AP15" s="616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U15" s="14"/>
      <c r="BV15" s="14"/>
      <c r="BW15" s="20"/>
      <c r="BX15" s="27"/>
      <c r="BY15" s="27"/>
      <c r="BZ15" s="27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Q15" s="25"/>
      <c r="CR15" s="25"/>
      <c r="CT15" s="24"/>
      <c r="CU15" s="24"/>
      <c r="CV15" s="25"/>
      <c r="CW15" s="24"/>
      <c r="CX15" s="24"/>
      <c r="CY15" s="14"/>
      <c r="CZ15" s="14"/>
      <c r="DC15" s="15"/>
      <c r="DD15" s="16"/>
      <c r="DE15" s="14"/>
      <c r="DF15" s="15"/>
      <c r="DG15" s="15"/>
      <c r="DM15" s="20"/>
      <c r="DN15" s="20"/>
      <c r="DO15" s="26"/>
    </row>
    <row r="16" spans="2:121" ht="16.5" customHeight="1" thickBot="1" x14ac:dyDescent="0.2">
      <c r="C16" s="683"/>
      <c r="D16" s="684"/>
      <c r="E16" s="686"/>
      <c r="F16" s="686"/>
      <c r="G16" s="686"/>
      <c r="H16" s="688"/>
      <c r="I16" s="688"/>
      <c r="J16" s="686"/>
      <c r="K16" s="686"/>
      <c r="L16" s="686"/>
      <c r="M16" s="690"/>
      <c r="O16" s="691"/>
      <c r="P16" s="692"/>
      <c r="Q16" s="637"/>
      <c r="R16" s="638"/>
      <c r="S16" s="638"/>
      <c r="T16" s="638"/>
      <c r="U16" s="638"/>
      <c r="V16" s="638"/>
      <c r="W16" s="639"/>
      <c r="X16" s="331"/>
      <c r="Z16" s="607" t="s">
        <v>43</v>
      </c>
      <c r="AA16" s="608"/>
      <c r="AB16" s="599">
        <f>SUM(AB10:AC15)</f>
        <v>462500</v>
      </c>
      <c r="AC16" s="600"/>
      <c r="AD16" s="599">
        <f>SUM(AD10:AE15)</f>
        <v>425000</v>
      </c>
      <c r="AE16" s="602"/>
      <c r="AF16" s="346">
        <f>SUM(AF10:AH15)</f>
        <v>887500</v>
      </c>
      <c r="AG16" s="347"/>
      <c r="AH16" s="348"/>
      <c r="AI16" s="603">
        <f>SUM(AI10:AK15)</f>
        <v>250000</v>
      </c>
      <c r="AJ16" s="604"/>
      <c r="AK16" s="605"/>
      <c r="AL16" s="619">
        <f>SUM(AL10:AN15)</f>
        <v>1137500</v>
      </c>
      <c r="AM16" s="604"/>
      <c r="AN16" s="605"/>
      <c r="AO16" s="617"/>
      <c r="AP16" s="618"/>
      <c r="BU16" s="14"/>
      <c r="BV16" s="14"/>
      <c r="BW16" s="20"/>
      <c r="BX16" s="27"/>
      <c r="BY16" s="27"/>
      <c r="BZ16" s="27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Q16" s="25"/>
      <c r="CR16" s="25"/>
      <c r="CT16" s="24"/>
      <c r="CU16" s="24"/>
      <c r="CV16" s="25"/>
      <c r="CW16" s="24"/>
      <c r="CX16" s="24"/>
      <c r="CY16" s="14"/>
      <c r="CZ16" s="14"/>
      <c r="DC16" s="15"/>
      <c r="DD16" s="16"/>
      <c r="DE16" s="14"/>
      <c r="DF16" s="15"/>
      <c r="DG16" s="15"/>
      <c r="DM16" s="20"/>
      <c r="DN16" s="20"/>
      <c r="DO16" s="26"/>
    </row>
    <row r="17" spans="3:121" ht="16.5" customHeight="1" thickBot="1" x14ac:dyDescent="0.2">
      <c r="P17" s="22"/>
      <c r="BY17" s="20"/>
      <c r="BZ17" s="27"/>
      <c r="CA17" s="27"/>
      <c r="CB17" s="27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V17" s="24"/>
      <c r="CW17" s="24"/>
      <c r="CY17" s="24"/>
      <c r="CZ17" s="24"/>
      <c r="DQ17" s="26"/>
    </row>
    <row r="18" spans="3:121" ht="16.5" customHeight="1" x14ac:dyDescent="0.15">
      <c r="C18" s="743" t="s">
        <v>446</v>
      </c>
      <c r="D18" s="737" t="s">
        <v>445</v>
      </c>
      <c r="E18" s="738"/>
      <c r="F18" s="738"/>
      <c r="G18" s="739"/>
      <c r="H18" s="502" t="s">
        <v>112</v>
      </c>
      <c r="I18" s="503"/>
      <c r="J18" s="503"/>
      <c r="K18" s="504"/>
      <c r="L18" s="568" t="s">
        <v>2</v>
      </c>
      <c r="M18" s="746" t="s">
        <v>113</v>
      </c>
      <c r="N18" s="747"/>
      <c r="O18" s="748"/>
      <c r="P18" s="746" t="s">
        <v>114</v>
      </c>
      <c r="Q18" s="747"/>
      <c r="R18" s="748"/>
      <c r="S18" s="746" t="s">
        <v>114</v>
      </c>
      <c r="T18" s="747"/>
      <c r="U18" s="748"/>
      <c r="V18" s="746" t="s">
        <v>114</v>
      </c>
      <c r="W18" s="747"/>
      <c r="X18" s="748"/>
      <c r="Y18" s="746" t="s">
        <v>113</v>
      </c>
      <c r="Z18" s="747"/>
      <c r="AA18" s="748"/>
      <c r="AB18" s="526" t="s">
        <v>115</v>
      </c>
      <c r="AC18" s="527"/>
      <c r="AD18" s="528"/>
      <c r="AE18" s="526" t="s">
        <v>116</v>
      </c>
      <c r="AF18" s="528"/>
      <c r="AG18" s="535" t="s">
        <v>436</v>
      </c>
      <c r="AH18" s="553"/>
      <c r="AI18" s="554"/>
      <c r="AJ18" s="535" t="s">
        <v>117</v>
      </c>
      <c r="AK18" s="536"/>
      <c r="AL18" s="559" t="s">
        <v>156</v>
      </c>
      <c r="AM18" s="560"/>
      <c r="AN18" s="561"/>
      <c r="AO18" s="705" t="s">
        <v>461</v>
      </c>
      <c r="AP18" s="706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N18" s="29"/>
      <c r="BO18" s="29"/>
      <c r="BP18" s="29"/>
      <c r="BQ18" s="23"/>
      <c r="BR18" s="23"/>
      <c r="BS18" s="23"/>
      <c r="BT18" s="23"/>
      <c r="BU18" s="23"/>
      <c r="BV18" s="23"/>
      <c r="BW18" s="539" t="s">
        <v>118</v>
      </c>
      <c r="BX18" s="540"/>
      <c r="BY18" s="547" t="s">
        <v>119</v>
      </c>
      <c r="BZ18" s="548"/>
      <c r="CA18" s="551" t="s">
        <v>120</v>
      </c>
      <c r="CB18" s="23"/>
      <c r="CC18" s="30"/>
      <c r="CD18" s="31"/>
      <c r="CE18" s="32" t="s">
        <v>20</v>
      </c>
      <c r="CF18" s="33" t="s">
        <v>3</v>
      </c>
      <c r="CG18" s="34"/>
      <c r="CH18" s="35"/>
      <c r="CI18" s="36"/>
      <c r="CJ18" s="36" t="s">
        <v>121</v>
      </c>
      <c r="CK18" s="36"/>
      <c r="CL18" s="25"/>
      <c r="CM18" s="516" t="s">
        <v>4</v>
      </c>
      <c r="CN18" s="517"/>
      <c r="CO18" s="29"/>
      <c r="CP18" s="29"/>
      <c r="CQ18" s="37"/>
      <c r="CR18" s="38"/>
      <c r="CS18" s="37"/>
      <c r="CT18" s="37"/>
      <c r="CU18" s="1"/>
      <c r="CV18" s="1"/>
      <c r="CW18" s="2"/>
      <c r="CX18" s="1"/>
      <c r="CY18" s="37"/>
      <c r="CZ18" s="37" t="s">
        <v>5</v>
      </c>
      <c r="DA18" s="37" t="s">
        <v>122</v>
      </c>
      <c r="DB18" s="37" t="s">
        <v>123</v>
      </c>
      <c r="DC18" s="37" t="s">
        <v>6</v>
      </c>
      <c r="DD18" s="37"/>
      <c r="DE18" s="20"/>
      <c r="DF18" s="20"/>
      <c r="DG18" s="20"/>
      <c r="DH18" s="20"/>
      <c r="DI18" s="20"/>
      <c r="DJ18" s="20"/>
      <c r="DK18" s="20"/>
      <c r="DL18" s="20"/>
      <c r="DM18" s="20"/>
      <c r="DN18" s="20"/>
    </row>
    <row r="19" spans="3:121" ht="16.5" customHeight="1" thickBot="1" x14ac:dyDescent="0.2">
      <c r="C19" s="744"/>
      <c r="D19" s="740"/>
      <c r="E19" s="741"/>
      <c r="F19" s="741"/>
      <c r="G19" s="742"/>
      <c r="H19" s="505" t="s">
        <v>8</v>
      </c>
      <c r="I19" s="506"/>
      <c r="J19" s="156" t="s">
        <v>149</v>
      </c>
      <c r="K19" s="157" t="s">
        <v>150</v>
      </c>
      <c r="L19" s="569"/>
      <c r="M19" s="749"/>
      <c r="N19" s="750"/>
      <c r="O19" s="751"/>
      <c r="P19" s="749"/>
      <c r="Q19" s="750"/>
      <c r="R19" s="751"/>
      <c r="S19" s="749"/>
      <c r="T19" s="750"/>
      <c r="U19" s="751"/>
      <c r="V19" s="749"/>
      <c r="W19" s="750"/>
      <c r="X19" s="751"/>
      <c r="Y19" s="749"/>
      <c r="Z19" s="750"/>
      <c r="AA19" s="751"/>
      <c r="AB19" s="529"/>
      <c r="AC19" s="530"/>
      <c r="AD19" s="531"/>
      <c r="AE19" s="529"/>
      <c r="AF19" s="531"/>
      <c r="AG19" s="537"/>
      <c r="AH19" s="555"/>
      <c r="AI19" s="556"/>
      <c r="AJ19" s="537"/>
      <c r="AK19" s="522"/>
      <c r="AL19" s="562"/>
      <c r="AM19" s="563"/>
      <c r="AN19" s="564"/>
      <c r="AO19" s="707"/>
      <c r="AP19" s="708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  <c r="BI19" s="144"/>
      <c r="BJ19" s="144"/>
      <c r="BK19" s="144"/>
      <c r="BL19" s="144"/>
      <c r="BN19" s="29"/>
      <c r="BO19" s="29"/>
      <c r="BP19" s="29"/>
      <c r="BQ19" s="23"/>
      <c r="BR19" s="23"/>
      <c r="BS19" s="23"/>
      <c r="BT19" s="23"/>
      <c r="BU19" s="23"/>
      <c r="BV19" s="23"/>
      <c r="BW19" s="541"/>
      <c r="BX19" s="542"/>
      <c r="BY19" s="549"/>
      <c r="BZ19" s="550"/>
      <c r="CA19" s="552"/>
      <c r="CB19" s="23"/>
      <c r="CC19" s="41" t="s">
        <v>121</v>
      </c>
      <c r="CD19" s="42"/>
      <c r="CE19" s="43"/>
      <c r="CF19" s="44"/>
      <c r="CG19" s="45" t="s">
        <v>124</v>
      </c>
      <c r="CH19" s="46" t="s">
        <v>125</v>
      </c>
      <c r="CI19" s="47"/>
      <c r="CJ19" s="47"/>
      <c r="CK19" s="47"/>
      <c r="CL19" s="25"/>
      <c r="CM19" s="518"/>
      <c r="CN19" s="519"/>
      <c r="CO19" s="29"/>
      <c r="CP19" s="29"/>
      <c r="CQ19" s="48"/>
      <c r="CR19" s="49"/>
      <c r="CS19" s="48"/>
      <c r="CT19" s="48"/>
      <c r="CU19" s="48"/>
      <c r="CV19" s="49"/>
      <c r="CW19" s="323"/>
      <c r="CX19" s="48"/>
      <c r="CY19" s="48"/>
      <c r="CZ19" s="48"/>
      <c r="DA19" s="48"/>
      <c r="DB19" s="48"/>
      <c r="DC19" s="48"/>
      <c r="DD19" s="48"/>
      <c r="DE19" s="20"/>
      <c r="DF19" s="20"/>
      <c r="DG19" s="20"/>
      <c r="DH19" s="20"/>
      <c r="DI19" s="20"/>
      <c r="DJ19" s="20"/>
      <c r="DK19" s="20"/>
      <c r="DL19" s="20"/>
      <c r="DM19" s="20"/>
      <c r="DN19" s="20"/>
    </row>
    <row r="20" spans="3:121" ht="16.5" customHeight="1" x14ac:dyDescent="0.15">
      <c r="C20" s="744"/>
      <c r="D20" s="758" t="s">
        <v>464</v>
      </c>
      <c r="E20" s="759"/>
      <c r="F20" s="760" t="s">
        <v>465</v>
      </c>
      <c r="G20" s="761"/>
      <c r="H20" s="505"/>
      <c r="I20" s="507"/>
      <c r="J20" s="520" t="s">
        <v>151</v>
      </c>
      <c r="K20" s="522" t="s">
        <v>152</v>
      </c>
      <c r="L20" s="556"/>
      <c r="M20" s="752"/>
      <c r="N20" s="753"/>
      <c r="O20" s="754"/>
      <c r="P20" s="752"/>
      <c r="Q20" s="753"/>
      <c r="R20" s="754"/>
      <c r="S20" s="752"/>
      <c r="T20" s="753"/>
      <c r="U20" s="754"/>
      <c r="V20" s="752"/>
      <c r="W20" s="753"/>
      <c r="X20" s="754"/>
      <c r="Y20" s="752"/>
      <c r="Z20" s="753"/>
      <c r="AA20" s="754"/>
      <c r="AB20" s="529"/>
      <c r="AC20" s="530"/>
      <c r="AD20" s="531"/>
      <c r="AE20" s="529"/>
      <c r="AF20" s="531"/>
      <c r="AG20" s="537"/>
      <c r="AH20" s="555"/>
      <c r="AI20" s="556"/>
      <c r="AJ20" s="537"/>
      <c r="AK20" s="522"/>
      <c r="AL20" s="562"/>
      <c r="AM20" s="563"/>
      <c r="AN20" s="564"/>
      <c r="AO20" s="707"/>
      <c r="AP20" s="708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N20" s="29"/>
      <c r="BO20" s="29"/>
      <c r="BP20" s="29"/>
      <c r="BQ20" s="23"/>
      <c r="BR20" s="23"/>
      <c r="BS20" s="23"/>
      <c r="BT20" s="23"/>
      <c r="BU20" s="23"/>
      <c r="BV20" s="23"/>
      <c r="BW20" s="541"/>
      <c r="BX20" s="542"/>
      <c r="BY20" s="524" t="s">
        <v>160</v>
      </c>
      <c r="BZ20" s="545"/>
      <c r="CA20" s="40" t="s">
        <v>43</v>
      </c>
      <c r="CB20" s="12"/>
      <c r="CC20" s="41"/>
      <c r="CD20" s="42"/>
      <c r="CE20" s="43"/>
      <c r="CF20" s="44"/>
      <c r="CG20" s="50" t="s">
        <v>126</v>
      </c>
      <c r="CH20" s="51" t="s">
        <v>126</v>
      </c>
      <c r="CI20" s="40" t="s">
        <v>43</v>
      </c>
      <c r="CJ20" s="47" t="s">
        <v>127</v>
      </c>
      <c r="CK20" s="47" t="s">
        <v>257</v>
      </c>
      <c r="CL20" s="25"/>
      <c r="CM20" s="52"/>
      <c r="CN20" s="43"/>
      <c r="CO20" s="29"/>
      <c r="CP20" s="29"/>
      <c r="CQ20" s="37" t="s">
        <v>18</v>
      </c>
      <c r="CR20" s="37" t="s">
        <v>128</v>
      </c>
      <c r="CS20" s="37" t="s">
        <v>7</v>
      </c>
      <c r="CT20" s="37" t="s">
        <v>19</v>
      </c>
      <c r="CU20" s="1"/>
      <c r="CV20" s="1"/>
      <c r="CW20" s="2"/>
      <c r="CX20" s="1"/>
      <c r="CY20" s="1"/>
      <c r="CZ20" s="37" t="s">
        <v>24</v>
      </c>
      <c r="DA20" s="37" t="s">
        <v>21</v>
      </c>
      <c r="DB20" s="37" t="s">
        <v>25</v>
      </c>
      <c r="DC20" s="37" t="s">
        <v>26</v>
      </c>
      <c r="DD20" s="37" t="s">
        <v>27</v>
      </c>
      <c r="DE20" s="20"/>
      <c r="DF20" s="20"/>
      <c r="DG20" s="20"/>
      <c r="DH20" s="20"/>
      <c r="DI20" s="20"/>
      <c r="DJ20" s="20"/>
      <c r="DK20" s="20"/>
      <c r="DL20" s="20"/>
      <c r="DM20" s="20"/>
      <c r="DN20" s="20"/>
    </row>
    <row r="21" spans="3:121" ht="16.5" customHeight="1" thickBot="1" x14ac:dyDescent="0.2">
      <c r="C21" s="745"/>
      <c r="D21" s="340" t="s">
        <v>446</v>
      </c>
      <c r="E21" s="341" t="s">
        <v>447</v>
      </c>
      <c r="F21" s="762" t="s">
        <v>466</v>
      </c>
      <c r="G21" s="763"/>
      <c r="H21" s="508"/>
      <c r="I21" s="509"/>
      <c r="J21" s="521"/>
      <c r="K21" s="523"/>
      <c r="L21" s="558"/>
      <c r="M21" s="755" t="s">
        <v>278</v>
      </c>
      <c r="N21" s="756"/>
      <c r="O21" s="756"/>
      <c r="P21" s="756"/>
      <c r="Q21" s="756"/>
      <c r="R21" s="756"/>
      <c r="S21" s="756"/>
      <c r="T21" s="756"/>
      <c r="U21" s="756"/>
      <c r="V21" s="756"/>
      <c r="W21" s="756"/>
      <c r="X21" s="756"/>
      <c r="Y21" s="756"/>
      <c r="Z21" s="756"/>
      <c r="AA21" s="757"/>
      <c r="AB21" s="532"/>
      <c r="AC21" s="533"/>
      <c r="AD21" s="534"/>
      <c r="AE21" s="532"/>
      <c r="AF21" s="534"/>
      <c r="AG21" s="538"/>
      <c r="AH21" s="557"/>
      <c r="AI21" s="558"/>
      <c r="AJ21" s="538"/>
      <c r="AK21" s="523"/>
      <c r="AL21" s="565"/>
      <c r="AM21" s="566"/>
      <c r="AN21" s="567"/>
      <c r="AO21" s="709"/>
      <c r="AP21" s="710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  <c r="BI21" s="149"/>
      <c r="BJ21" s="149"/>
      <c r="BK21" s="149"/>
      <c r="BL21" s="149"/>
      <c r="BN21" s="29"/>
      <c r="BP21" s="29"/>
      <c r="BQ21" s="23"/>
      <c r="BR21" s="23"/>
      <c r="BS21" s="23"/>
      <c r="BT21" s="23"/>
      <c r="BU21" s="22"/>
      <c r="BV21" s="23"/>
      <c r="BW21" s="543"/>
      <c r="BX21" s="544"/>
      <c r="BY21" s="525"/>
      <c r="BZ21" s="546"/>
      <c r="CA21" s="54"/>
      <c r="CB21" s="12"/>
      <c r="CC21" s="55"/>
      <c r="CD21" s="56"/>
      <c r="CE21" s="57" t="s">
        <v>15</v>
      </c>
      <c r="CF21" s="58" t="s">
        <v>16</v>
      </c>
      <c r="CG21" s="59"/>
      <c r="CH21" s="60"/>
      <c r="CI21" s="54"/>
      <c r="CJ21" s="61"/>
      <c r="CK21" s="61"/>
      <c r="CL21" s="12"/>
      <c r="CM21" s="62"/>
      <c r="CN21" s="57" t="s">
        <v>17</v>
      </c>
      <c r="CO21" s="29"/>
      <c r="CP21" s="29"/>
      <c r="CQ21" s="48"/>
      <c r="CR21" s="48"/>
      <c r="CS21" s="48"/>
      <c r="CT21" s="48"/>
      <c r="CU21" s="1" t="s">
        <v>20</v>
      </c>
      <c r="CV21" s="2" t="s">
        <v>21</v>
      </c>
      <c r="CW21" s="2" t="s">
        <v>22</v>
      </c>
      <c r="CX21" s="1" t="s">
        <v>153</v>
      </c>
      <c r="CY21" s="1" t="s">
        <v>23</v>
      </c>
      <c r="CZ21" s="48"/>
      <c r="DA21" s="48"/>
      <c r="DB21" s="48"/>
      <c r="DC21" s="48"/>
      <c r="DD21" s="48"/>
      <c r="DE21" s="20"/>
      <c r="DF21" s="20"/>
      <c r="DG21" s="20"/>
      <c r="DH21" s="20"/>
      <c r="DI21" s="20"/>
      <c r="DJ21" s="20"/>
      <c r="DK21" s="20"/>
      <c r="DL21" s="20"/>
      <c r="DM21" s="20"/>
      <c r="DN21" s="20"/>
    </row>
    <row r="22" spans="3:121" ht="15.75" customHeight="1" thickTop="1" thickBot="1" x14ac:dyDescent="0.2">
      <c r="C22" s="629">
        <v>1</v>
      </c>
      <c r="D22" s="715">
        <v>1</v>
      </c>
      <c r="E22" s="718">
        <v>1</v>
      </c>
      <c r="F22" s="721"/>
      <c r="G22" s="722"/>
      <c r="H22" s="374" t="s">
        <v>105</v>
      </c>
      <c r="I22" s="375"/>
      <c r="J22" s="158"/>
      <c r="K22" s="3"/>
      <c r="L22" s="623" t="s">
        <v>28</v>
      </c>
      <c r="M22" s="304">
        <v>7</v>
      </c>
      <c r="N22" s="594" t="str">
        <f>IF(M22="","",VLOOKUP(M22,$CU:$CX,3,FALSE))</f>
        <v>ジェットフォイル</v>
      </c>
      <c r="O22" s="595"/>
      <c r="P22" s="339">
        <v>40</v>
      </c>
      <c r="Q22" s="594" t="str">
        <f>IF(P22="","",VLOOKUP(P22,$CU:$CX,3,FALSE))</f>
        <v>高速船</v>
      </c>
      <c r="R22" s="595"/>
      <c r="S22" s="339"/>
      <c r="T22" s="594" t="str">
        <f>IF(S22="","",VLOOKUP(S22,$CU:$CX,3,FALSE))</f>
        <v/>
      </c>
      <c r="U22" s="595"/>
      <c r="V22" s="304"/>
      <c r="W22" s="594" t="str">
        <f>IF(V22="","",VLOOKUP(V22,$CU:$CX,3,FALSE))</f>
        <v/>
      </c>
      <c r="X22" s="595"/>
      <c r="Y22" s="304"/>
      <c r="Z22" s="594" t="str">
        <f>IF(Y22="","",VLOOKUP(Y22,$CU:$CX,3,FALSE))</f>
        <v/>
      </c>
      <c r="AA22" s="596"/>
      <c r="AB22" s="510" t="s">
        <v>147</v>
      </c>
      <c r="AC22" s="610">
        <f>$CJ$22</f>
        <v>3700</v>
      </c>
      <c r="AD22" s="611"/>
      <c r="AE22" s="622">
        <v>125</v>
      </c>
      <c r="AF22" s="622"/>
      <c r="AG22" s="620">
        <f>(AC22+AC24)*AE22</f>
        <v>887500</v>
      </c>
      <c r="AH22" s="620"/>
      <c r="AI22" s="620"/>
      <c r="AJ22" s="620">
        <f>SUM(K22:K27)*AE22</f>
        <v>250</v>
      </c>
      <c r="AK22" s="621"/>
      <c r="AL22" s="513" t="s">
        <v>11</v>
      </c>
      <c r="AM22" s="514"/>
      <c r="AN22" s="515"/>
      <c r="AO22" s="764" t="s">
        <v>462</v>
      </c>
      <c r="AP22" s="765"/>
      <c r="AR22" s="149"/>
      <c r="AS22" s="149"/>
      <c r="AT22" s="149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  <c r="BI22" s="144"/>
      <c r="BJ22" s="144"/>
      <c r="BK22" s="144"/>
      <c r="BL22" s="144"/>
      <c r="BP22" s="29"/>
      <c r="BQ22" s="63" t="s">
        <v>9</v>
      </c>
      <c r="BR22" s="23"/>
      <c r="BS22" s="23"/>
      <c r="BT22" s="23"/>
      <c r="BU22" s="23"/>
      <c r="BV22" s="23"/>
      <c r="BW22" s="64">
        <v>1</v>
      </c>
      <c r="BX22" s="65" t="s">
        <v>159</v>
      </c>
      <c r="BY22" s="66">
        <f>SUMIF(BQ24:BU24,"対馬市",BQ25:BU25)*AE22</f>
        <v>0</v>
      </c>
      <c r="BZ22" s="205"/>
      <c r="CA22" s="67">
        <f>SUM(M27:AA27)</f>
        <v>3400</v>
      </c>
      <c r="CB22" s="25"/>
      <c r="CC22" s="68" t="s">
        <v>129</v>
      </c>
      <c r="CD22" s="65" t="s">
        <v>159</v>
      </c>
      <c r="CE22" s="69" t="str">
        <f t="shared" ref="CE22:CE27" si="5">IF(J22="","0",$CJ$22/$CC$23)</f>
        <v>0</v>
      </c>
      <c r="CF22" s="70" t="str">
        <f t="shared" ref="CF22:CF27" si="6">IF(J22="","0",$CJ$23/$CC$23)</f>
        <v>0</v>
      </c>
      <c r="CG22" s="71">
        <f t="shared" ref="CG22:CG27" si="7">CE22*$AE$22</f>
        <v>0</v>
      </c>
      <c r="CH22" s="72">
        <f t="shared" ref="CH22:CH27" si="8">CF22*$AE$24</f>
        <v>0</v>
      </c>
      <c r="CI22" s="73">
        <f>CG22+CH22</f>
        <v>0</v>
      </c>
      <c r="CJ22" s="67">
        <f>SUM(M24:AA24)</f>
        <v>3700</v>
      </c>
      <c r="CK22" s="73">
        <f>(COUNTA(J22))*AE22</f>
        <v>0</v>
      </c>
      <c r="CL22" s="25"/>
      <c r="CM22" s="65" t="s">
        <v>159</v>
      </c>
      <c r="CN22" s="69" t="str">
        <f t="shared" ref="CN22:CN27" si="9">IF((K22)="","0",($AE$22+$AE$24)*K22*1000)</f>
        <v>0</v>
      </c>
      <c r="CO22" s="29"/>
      <c r="CP22" s="20"/>
      <c r="CQ22" s="20"/>
      <c r="CR22" s="39"/>
      <c r="CS22" s="16"/>
      <c r="CT22" s="20"/>
      <c r="CU22" s="39"/>
      <c r="CV22" s="39"/>
      <c r="CW22" s="39"/>
      <c r="CX22" s="39"/>
      <c r="CY22" s="39"/>
      <c r="CZ22" s="39"/>
      <c r="DA22" s="39"/>
      <c r="DB22" s="39"/>
      <c r="DC22" s="39">
        <v>0</v>
      </c>
      <c r="DD22" s="39"/>
      <c r="DE22" s="20"/>
      <c r="DF22" s="20"/>
      <c r="DG22" s="20"/>
      <c r="DH22" s="20"/>
      <c r="DI22" s="20"/>
      <c r="DJ22" s="20"/>
      <c r="DK22" s="20"/>
      <c r="DL22" s="20"/>
      <c r="DM22" s="20"/>
      <c r="DN22" s="20"/>
    </row>
    <row r="23" spans="3:121" ht="15.75" customHeight="1" x14ac:dyDescent="0.15">
      <c r="C23" s="630"/>
      <c r="D23" s="716"/>
      <c r="E23" s="719"/>
      <c r="F23" s="723"/>
      <c r="G23" s="724"/>
      <c r="H23" s="379" t="s">
        <v>104</v>
      </c>
      <c r="I23" s="380"/>
      <c r="J23" s="159"/>
      <c r="K23" s="4"/>
      <c r="L23" s="467"/>
      <c r="M23" s="702" t="str">
        <f>IF(M22="","",VLOOKUP(M22,$CU:$CX,2,FALSE))</f>
        <v>長崎～福江</v>
      </c>
      <c r="N23" s="703"/>
      <c r="O23" s="704"/>
      <c r="P23" s="702" t="str">
        <f>IF(P22="","",VLOOKUP(P22,$CU:$CX,2,FALSE))</f>
        <v>郷ノ首～土井浦</v>
      </c>
      <c r="Q23" s="703"/>
      <c r="R23" s="704"/>
      <c r="S23" s="702" t="str">
        <f>IF(S22="","",VLOOKUP(S22,$CU:$CX,2,FALSE))</f>
        <v/>
      </c>
      <c r="T23" s="703"/>
      <c r="U23" s="704"/>
      <c r="V23" s="702" t="str">
        <f>IF(V22="","",VLOOKUP(V22,$CU:$CX,2,FALSE))</f>
        <v/>
      </c>
      <c r="W23" s="703"/>
      <c r="X23" s="704"/>
      <c r="Y23" s="702" t="str">
        <f>IF(Y22="","",VLOOKUP(Y22,$CU:$CX,2,FALSE))</f>
        <v/>
      </c>
      <c r="Z23" s="703"/>
      <c r="AA23" s="704"/>
      <c r="AB23" s="405"/>
      <c r="AC23" s="403"/>
      <c r="AD23" s="404"/>
      <c r="AE23" s="457"/>
      <c r="AF23" s="457"/>
      <c r="AG23" s="459"/>
      <c r="AH23" s="459"/>
      <c r="AI23" s="459"/>
      <c r="AJ23" s="459"/>
      <c r="AK23" s="461"/>
      <c r="AL23" s="478" t="s">
        <v>475</v>
      </c>
      <c r="AM23" s="479"/>
      <c r="AN23" s="480"/>
      <c r="AO23" s="488"/>
      <c r="AP23" s="489"/>
      <c r="AR23" s="149"/>
      <c r="AS23" s="149"/>
      <c r="AT23" s="149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  <c r="BI23" s="128"/>
      <c r="BJ23" s="128"/>
      <c r="BK23" s="128"/>
      <c r="BL23" s="128"/>
      <c r="BP23" s="29"/>
      <c r="BQ23" s="23"/>
      <c r="BR23" s="23"/>
      <c r="BS23" s="23"/>
      <c r="BT23" s="23"/>
      <c r="BU23" s="23"/>
      <c r="BV23" s="23"/>
      <c r="BW23" s="74"/>
      <c r="BX23" s="75" t="s">
        <v>104</v>
      </c>
      <c r="BY23" s="76">
        <f>SUMIF(BQ24:BU24,"壱岐市",BQ25:BU25)*AE22</f>
        <v>0</v>
      </c>
      <c r="BZ23" s="206"/>
      <c r="CA23" s="204"/>
      <c r="CB23" s="78"/>
      <c r="CC23" s="500">
        <f>COUNTA(J22:J27)</f>
        <v>1</v>
      </c>
      <c r="CD23" s="75" t="s">
        <v>104</v>
      </c>
      <c r="CE23" s="80" t="str">
        <f t="shared" si="5"/>
        <v>0</v>
      </c>
      <c r="CF23" s="81" t="str">
        <f t="shared" si="6"/>
        <v>0</v>
      </c>
      <c r="CG23" s="82">
        <f t="shared" si="7"/>
        <v>0</v>
      </c>
      <c r="CH23" s="83">
        <f t="shared" si="8"/>
        <v>0</v>
      </c>
      <c r="CI23" s="84">
        <f t="shared" ref="CI23:CI27" si="10">CG23+CH23</f>
        <v>0</v>
      </c>
      <c r="CJ23" s="77">
        <f>CJ22/2</f>
        <v>1850</v>
      </c>
      <c r="CK23" s="84">
        <f>(COUNTA(J23))*AE22</f>
        <v>0</v>
      </c>
      <c r="CL23" s="25"/>
      <c r="CM23" s="75" t="s">
        <v>104</v>
      </c>
      <c r="CN23" s="80" t="str">
        <f t="shared" si="9"/>
        <v>0</v>
      </c>
      <c r="CO23" s="29"/>
      <c r="CP23" s="20" t="s">
        <v>440</v>
      </c>
      <c r="CQ23" s="39" t="s">
        <v>35</v>
      </c>
      <c r="CR23" s="39"/>
      <c r="CS23" s="39">
        <v>1</v>
      </c>
      <c r="CT23" s="29" t="s">
        <v>10</v>
      </c>
      <c r="CU23" s="39">
        <v>1</v>
      </c>
      <c r="CV23" s="39" t="s">
        <v>165</v>
      </c>
      <c r="CW23" s="39" t="s">
        <v>29</v>
      </c>
      <c r="CX23" s="39">
        <v>900</v>
      </c>
      <c r="CY23" s="39">
        <v>450</v>
      </c>
      <c r="CZ23" s="39" t="s">
        <v>255</v>
      </c>
      <c r="DA23" s="39" t="s">
        <v>131</v>
      </c>
      <c r="DB23" s="39" t="s">
        <v>132</v>
      </c>
      <c r="DC23" s="39">
        <v>4300</v>
      </c>
      <c r="DD23" s="39" t="s">
        <v>31</v>
      </c>
      <c r="DE23" s="20"/>
      <c r="DF23" s="20"/>
      <c r="DG23" s="20"/>
      <c r="DH23" s="20"/>
      <c r="DI23" s="20"/>
      <c r="DJ23" s="20"/>
      <c r="DK23" s="20"/>
      <c r="DL23" s="20"/>
      <c r="DM23" s="20"/>
      <c r="DN23" s="20"/>
    </row>
    <row r="24" spans="3:121" ht="15.75" customHeight="1" thickBot="1" x14ac:dyDescent="0.2">
      <c r="C24" s="630"/>
      <c r="D24" s="717"/>
      <c r="E24" s="720"/>
      <c r="F24" s="725"/>
      <c r="G24" s="726"/>
      <c r="H24" s="379" t="s">
        <v>106</v>
      </c>
      <c r="I24" s="380"/>
      <c r="J24" s="159" t="s">
        <v>253</v>
      </c>
      <c r="K24" s="4">
        <v>2</v>
      </c>
      <c r="L24" s="468"/>
      <c r="M24" s="589">
        <f>IF($AB$7="小学校",IF(M22="","",VLOOKUP(M22,$CU:$CY,5,FALSE)),IF($AB$7="","",IFERROR(VLOOKUP(M22,$CU:$CY,4,FALSE),"")))</f>
        <v>3300</v>
      </c>
      <c r="N24" s="590"/>
      <c r="O24" s="591"/>
      <c r="P24" s="589">
        <f>IF($AB$7="小学校",IF(P22="","",VLOOKUP(P22,$CU:$CY,5,FALSE)),IF($AB$7="","",IFERROR(VLOOKUP(P22,$CU:$CY,4,FALSE),"")))</f>
        <v>400</v>
      </c>
      <c r="Q24" s="590"/>
      <c r="R24" s="591"/>
      <c r="S24" s="589" t="str">
        <f>IF($AB$7="小学校",IF(S22="","",VLOOKUP(S22,$CU:$CY,5,FALSE)),IF($AB$7="","",IFERROR(VLOOKUP(S22,$CU:$CY,4,FALSE),"")))</f>
        <v/>
      </c>
      <c r="T24" s="590"/>
      <c r="U24" s="591"/>
      <c r="V24" s="589" t="str">
        <f>IF($AB$7="小学校",IF(V22="","",VLOOKUP(V22,$CU:$CY,5,FALSE)),IF($AB$7="","",IFERROR(VLOOKUP(V22,$CU:$CY,4,FALSE),"")))</f>
        <v/>
      </c>
      <c r="W24" s="590"/>
      <c r="X24" s="591"/>
      <c r="Y24" s="589" t="str">
        <f>IF($AB$7="小学校",IF(Y22="","",VLOOKUP(Y22,$CU:$CY,5,FALSE)),IF($AB$7="","",IFERROR(VLOOKUP(Y22,$CU:$CY,4,FALSE),"")))</f>
        <v/>
      </c>
      <c r="Z24" s="590"/>
      <c r="AA24" s="591"/>
      <c r="AB24" s="405" t="s">
        <v>148</v>
      </c>
      <c r="AC24" s="403">
        <f>$CA$22</f>
        <v>3400</v>
      </c>
      <c r="AD24" s="404"/>
      <c r="AE24" s="457"/>
      <c r="AF24" s="457"/>
      <c r="AG24" s="459"/>
      <c r="AH24" s="459"/>
      <c r="AI24" s="459"/>
      <c r="AJ24" s="459"/>
      <c r="AK24" s="461"/>
      <c r="AL24" s="481"/>
      <c r="AM24" s="482"/>
      <c r="AN24" s="483"/>
      <c r="AO24" s="490"/>
      <c r="AP24" s="491"/>
      <c r="AR24" s="149"/>
      <c r="AS24" s="149"/>
      <c r="AT24" s="149"/>
      <c r="AU24" s="128"/>
      <c r="AV24" s="128"/>
      <c r="AW24" s="128"/>
      <c r="AX24" s="128"/>
      <c r="AY24" s="128"/>
      <c r="AZ24" s="128"/>
      <c r="BA24" s="128"/>
      <c r="BB24" s="128"/>
      <c r="BC24" s="128"/>
      <c r="BD24" s="128"/>
      <c r="BE24" s="128"/>
      <c r="BF24" s="128"/>
      <c r="BG24" s="128"/>
      <c r="BH24" s="128"/>
      <c r="BI24" s="128"/>
      <c r="BJ24" s="128"/>
      <c r="BK24" s="128"/>
      <c r="BL24" s="128"/>
      <c r="BP24" s="85" t="s">
        <v>30</v>
      </c>
      <c r="BQ24" s="86" t="e">
        <f>VLOOKUP(M25,$CZ:$DD,5,FALSE)</f>
        <v>#N/A</v>
      </c>
      <c r="BR24" s="86" t="e">
        <f>VLOOKUP(P25,$CZ:$DD,5,FALSE)</f>
        <v>#N/A</v>
      </c>
      <c r="BS24" s="86" t="e">
        <f>VLOOKUP(S25,$CZ:$DD,5,FALSE)</f>
        <v>#N/A</v>
      </c>
      <c r="BT24" s="86" t="e">
        <f>VLOOKUP(V25,$CZ:$DD,5,FALSE)</f>
        <v>#N/A</v>
      </c>
      <c r="BU24" s="86" t="str">
        <f>VLOOKUP(Y25,$CZ:$DD,5,FALSE)</f>
        <v>五島市</v>
      </c>
      <c r="BV24" s="23"/>
      <c r="BW24" s="74"/>
      <c r="BX24" s="75" t="s">
        <v>106</v>
      </c>
      <c r="BY24" s="76">
        <f>SUMIF(BQ24:BU24,"五島市",BQ25:BU25)*AE22</f>
        <v>425000</v>
      </c>
      <c r="BZ24" s="206"/>
      <c r="CA24" s="47"/>
      <c r="CB24" s="78"/>
      <c r="CC24" s="501"/>
      <c r="CD24" s="75" t="s">
        <v>106</v>
      </c>
      <c r="CE24" s="80">
        <f t="shared" si="5"/>
        <v>3700</v>
      </c>
      <c r="CF24" s="81">
        <f t="shared" si="6"/>
        <v>1850</v>
      </c>
      <c r="CG24" s="82">
        <f t="shared" si="7"/>
        <v>462500</v>
      </c>
      <c r="CH24" s="83">
        <f t="shared" si="8"/>
        <v>0</v>
      </c>
      <c r="CI24" s="84">
        <f t="shared" si="10"/>
        <v>462500</v>
      </c>
      <c r="CJ24" s="87"/>
      <c r="CK24" s="84">
        <f>(COUNTA(J24))*AE22</f>
        <v>125</v>
      </c>
      <c r="CL24" s="25"/>
      <c r="CM24" s="75" t="s">
        <v>106</v>
      </c>
      <c r="CN24" s="80">
        <f t="shared" si="9"/>
        <v>250000</v>
      </c>
      <c r="CO24" s="29"/>
      <c r="CP24" s="20" t="s">
        <v>441</v>
      </c>
      <c r="CQ24" s="39" t="s">
        <v>155</v>
      </c>
      <c r="CR24" s="39" t="s">
        <v>133</v>
      </c>
      <c r="CS24" s="39">
        <v>2</v>
      </c>
      <c r="CT24" s="29" t="s">
        <v>31</v>
      </c>
      <c r="CU24" s="39">
        <v>2</v>
      </c>
      <c r="CV24" s="39" t="s">
        <v>166</v>
      </c>
      <c r="CW24" s="39" t="s">
        <v>29</v>
      </c>
      <c r="CX24" s="39">
        <v>1300</v>
      </c>
      <c r="CY24" s="39">
        <v>650</v>
      </c>
      <c r="CZ24" s="39" t="s">
        <v>36</v>
      </c>
      <c r="DA24" s="39" t="s">
        <v>134</v>
      </c>
      <c r="DB24" s="39" t="s">
        <v>132</v>
      </c>
      <c r="DC24" s="39">
        <v>2600</v>
      </c>
      <c r="DD24" s="39" t="s">
        <v>37</v>
      </c>
      <c r="DE24" s="20"/>
      <c r="DF24" s="20"/>
      <c r="DG24" s="20"/>
      <c r="DH24" s="20"/>
      <c r="DI24" s="20"/>
      <c r="DJ24" s="20"/>
      <c r="DK24" s="20"/>
      <c r="DL24" s="20"/>
      <c r="DM24" s="20"/>
      <c r="DN24" s="20"/>
    </row>
    <row r="25" spans="3:121" ht="15.75" customHeight="1" thickBot="1" x14ac:dyDescent="0.2">
      <c r="C25" s="630"/>
      <c r="D25" s="772" t="s">
        <v>467</v>
      </c>
      <c r="E25" s="773"/>
      <c r="F25" s="774" t="s">
        <v>467</v>
      </c>
      <c r="G25" s="775"/>
      <c r="H25" s="379" t="s">
        <v>107</v>
      </c>
      <c r="I25" s="380"/>
      <c r="J25" s="159"/>
      <c r="K25" s="4"/>
      <c r="L25" s="398" t="s">
        <v>32</v>
      </c>
      <c r="M25" s="305"/>
      <c r="N25" s="592" t="str">
        <f>IF(M25="","",VLOOKUP(M25,$CZ:$DC,3,FALSE))</f>
        <v/>
      </c>
      <c r="O25" s="593"/>
      <c r="P25" s="305"/>
      <c r="Q25" s="592" t="str">
        <f>IF(P25="","",VLOOKUP(P25,$CZ:$DC,3,FALSE))</f>
        <v/>
      </c>
      <c r="R25" s="593"/>
      <c r="S25" s="305"/>
      <c r="T25" s="592" t="str">
        <f>IF(S25="","",VLOOKUP(S25,$CZ:$DC,3,FALSE))</f>
        <v/>
      </c>
      <c r="U25" s="593"/>
      <c r="V25" s="305"/>
      <c r="W25" s="592" t="str">
        <f>IF(V25="","",VLOOKUP(V25,$CZ:$DC,3,FALSE))</f>
        <v/>
      </c>
      <c r="X25" s="593"/>
      <c r="Y25" s="305" t="s">
        <v>474</v>
      </c>
      <c r="Z25" s="592" t="str">
        <f>IF(Y25="","",VLOOKUP(Y25,$CZ:$DC,3,FALSE))</f>
        <v>定期航路</v>
      </c>
      <c r="AA25" s="593"/>
      <c r="AB25" s="405"/>
      <c r="AC25" s="403"/>
      <c r="AD25" s="404"/>
      <c r="AE25" s="457"/>
      <c r="AF25" s="457"/>
      <c r="AG25" s="459"/>
      <c r="AH25" s="459"/>
      <c r="AI25" s="459"/>
      <c r="AJ25" s="459"/>
      <c r="AK25" s="461"/>
      <c r="AL25" s="481"/>
      <c r="AM25" s="482"/>
      <c r="AN25" s="483"/>
      <c r="AO25" s="766" t="s">
        <v>463</v>
      </c>
      <c r="AP25" s="767"/>
      <c r="AR25" s="149"/>
      <c r="AS25" s="149"/>
      <c r="AT25" s="149"/>
      <c r="AU25" s="128"/>
      <c r="AV25" s="128"/>
      <c r="AW25" s="128"/>
      <c r="AX25" s="128"/>
      <c r="AY25" s="128"/>
      <c r="AZ25" s="128"/>
      <c r="BA25" s="128"/>
      <c r="BB25" s="128"/>
      <c r="BC25" s="128"/>
      <c r="BD25" s="128"/>
      <c r="BE25" s="128"/>
      <c r="BF25" s="128"/>
      <c r="BG25" s="128"/>
      <c r="BH25" s="128"/>
      <c r="BI25" s="128"/>
      <c r="BJ25" s="128"/>
      <c r="BK25" s="128"/>
      <c r="BL25" s="128"/>
      <c r="BP25" s="85" t="s">
        <v>33</v>
      </c>
      <c r="BQ25" s="88" t="e">
        <f>VLOOKUP(M25,$CZ:$DD,4,FALSE)</f>
        <v>#N/A</v>
      </c>
      <c r="BR25" s="88" t="e">
        <f>VLOOKUP(P25,$CZ:$DD,4,FALSE)</f>
        <v>#N/A</v>
      </c>
      <c r="BS25" s="88" t="e">
        <f>VLOOKUP(S25,$CZ:$DD,4,FALSE)</f>
        <v>#N/A</v>
      </c>
      <c r="BT25" s="88" t="e">
        <f>VLOOKUP(V25,$CZ:$DD,4,FALSE)</f>
        <v>#N/A</v>
      </c>
      <c r="BU25" s="88">
        <f>VLOOKUP(Y25,$CZ:$DD,4,FALSE)</f>
        <v>3400</v>
      </c>
      <c r="BV25" s="23"/>
      <c r="BW25" s="74"/>
      <c r="BX25" s="75" t="s">
        <v>107</v>
      </c>
      <c r="BY25" s="76">
        <f>SUMIF(BQ24:BU24,"新上五島町",BQ25:BU25)*AE22</f>
        <v>0</v>
      </c>
      <c r="BZ25" s="206"/>
      <c r="CA25" s="89"/>
      <c r="CB25" s="78"/>
      <c r="CC25" s="90"/>
      <c r="CD25" s="75" t="s">
        <v>107</v>
      </c>
      <c r="CE25" s="80" t="str">
        <f t="shared" si="5"/>
        <v>0</v>
      </c>
      <c r="CF25" s="81" t="str">
        <f t="shared" si="6"/>
        <v>0</v>
      </c>
      <c r="CG25" s="82">
        <f t="shared" si="7"/>
        <v>0</v>
      </c>
      <c r="CH25" s="83">
        <f t="shared" si="8"/>
        <v>0</v>
      </c>
      <c r="CI25" s="84">
        <f t="shared" si="10"/>
        <v>0</v>
      </c>
      <c r="CJ25" s="87"/>
      <c r="CK25" s="84">
        <f>(COUNTA(J25))*AE22</f>
        <v>0</v>
      </c>
      <c r="CL25" s="91"/>
      <c r="CM25" s="75" t="s">
        <v>107</v>
      </c>
      <c r="CN25" s="80" t="str">
        <f t="shared" si="9"/>
        <v>0</v>
      </c>
      <c r="CO25" s="29"/>
      <c r="CP25" s="20" t="s">
        <v>442</v>
      </c>
      <c r="CQ25" s="39"/>
      <c r="CR25" s="39"/>
      <c r="CS25" s="39">
        <v>3</v>
      </c>
      <c r="CT25" s="29" t="s">
        <v>11</v>
      </c>
      <c r="CU25" s="39">
        <v>3</v>
      </c>
      <c r="CV25" s="39" t="s">
        <v>167</v>
      </c>
      <c r="CW25" s="39" t="s">
        <v>29</v>
      </c>
      <c r="CX25" s="39">
        <v>900</v>
      </c>
      <c r="CY25" s="39">
        <v>450</v>
      </c>
      <c r="CZ25" s="39" t="s">
        <v>39</v>
      </c>
      <c r="DA25" s="39" t="s">
        <v>130</v>
      </c>
      <c r="DB25" s="39" t="s">
        <v>132</v>
      </c>
      <c r="DC25" s="39">
        <v>3400</v>
      </c>
      <c r="DD25" s="39" t="s">
        <v>11</v>
      </c>
      <c r="DE25" s="20"/>
      <c r="DF25" s="20"/>
      <c r="DG25" s="20"/>
      <c r="DH25" s="20"/>
      <c r="DI25" s="20"/>
      <c r="DJ25" s="20"/>
      <c r="DK25" s="20"/>
      <c r="DL25" s="20"/>
      <c r="DM25" s="20"/>
      <c r="DN25" s="20"/>
    </row>
    <row r="26" spans="3:121" ht="15.75" customHeight="1" x14ac:dyDescent="0.15">
      <c r="C26" s="630"/>
      <c r="D26" s="768">
        <v>45748</v>
      </c>
      <c r="E26" s="769"/>
      <c r="F26" s="733"/>
      <c r="G26" s="734"/>
      <c r="H26" s="379" t="s">
        <v>108</v>
      </c>
      <c r="I26" s="380"/>
      <c r="J26" s="159"/>
      <c r="K26" s="4"/>
      <c r="L26" s="399"/>
      <c r="M26" s="612" t="str">
        <f>IF(M25="","",VLOOKUP(M25,$CZ:$DC,2,FALSE))</f>
        <v/>
      </c>
      <c r="N26" s="613"/>
      <c r="O26" s="614"/>
      <c r="P26" s="612" t="str">
        <f>IF(P25="","",VLOOKUP(P25,$CZ:$DC,2,FALSE))</f>
        <v/>
      </c>
      <c r="Q26" s="613"/>
      <c r="R26" s="614"/>
      <c r="S26" s="612" t="str">
        <f>IF(S25="","",VLOOKUP(S25,$CZ:$DC,2,FALSE))</f>
        <v/>
      </c>
      <c r="T26" s="613"/>
      <c r="U26" s="614"/>
      <c r="V26" s="612" t="str">
        <f>IF(V25="","",VLOOKUP(V25,$CZ:$DC,2,FALSE))</f>
        <v/>
      </c>
      <c r="W26" s="613"/>
      <c r="X26" s="614"/>
      <c r="Y26" s="612" t="str">
        <f>IF(Y25="","",VLOOKUP(Y25,$CZ:$DC,2,FALSE))</f>
        <v>長崎　～　福江</v>
      </c>
      <c r="Z26" s="613"/>
      <c r="AA26" s="614"/>
      <c r="AB26" s="405" t="s">
        <v>135</v>
      </c>
      <c r="AC26" s="443">
        <f>SUM(AC22:AD25)</f>
        <v>7100</v>
      </c>
      <c r="AD26" s="444"/>
      <c r="AE26" s="457"/>
      <c r="AF26" s="457"/>
      <c r="AG26" s="459"/>
      <c r="AH26" s="459"/>
      <c r="AI26" s="459"/>
      <c r="AJ26" s="459"/>
      <c r="AK26" s="461"/>
      <c r="AL26" s="481"/>
      <c r="AM26" s="482"/>
      <c r="AN26" s="483"/>
      <c r="AO26" s="488"/>
      <c r="AP26" s="489"/>
      <c r="AR26" s="149"/>
      <c r="AS26" s="149"/>
      <c r="AT26" s="149"/>
      <c r="AU26" s="128"/>
      <c r="AV26" s="128"/>
      <c r="AW26" s="128"/>
      <c r="AX26" s="128"/>
      <c r="AY26" s="128"/>
      <c r="AZ26" s="128"/>
      <c r="BA26" s="128"/>
      <c r="BB26" s="128"/>
      <c r="BC26" s="128"/>
      <c r="BD26" s="128"/>
      <c r="BE26" s="128"/>
      <c r="BF26" s="128"/>
      <c r="BG26" s="128"/>
      <c r="BH26" s="128"/>
      <c r="BI26" s="128"/>
      <c r="BJ26" s="128"/>
      <c r="BK26" s="128"/>
      <c r="BL26" s="128"/>
      <c r="BP26" s="85" t="s">
        <v>38</v>
      </c>
      <c r="BQ26" s="88" t="e">
        <f>BQ25/2</f>
        <v>#N/A</v>
      </c>
      <c r="BR26" s="88" t="e">
        <f>BR25/2</f>
        <v>#N/A</v>
      </c>
      <c r="BS26" s="88" t="e">
        <f>BS25/2</f>
        <v>#N/A</v>
      </c>
      <c r="BT26" s="88" t="e">
        <f>BT25/2</f>
        <v>#N/A</v>
      </c>
      <c r="BU26" s="88">
        <f>BU25/2</f>
        <v>1700</v>
      </c>
      <c r="BV26" s="23"/>
      <c r="BW26" s="74"/>
      <c r="BX26" s="75" t="s">
        <v>108</v>
      </c>
      <c r="BY26" s="76">
        <f>SUMIF(BQ24:BU24,"小値賀町",BQ25:BU25)*AE22</f>
        <v>0</v>
      </c>
      <c r="BZ26" s="206"/>
      <c r="CA26" s="89"/>
      <c r="CB26" s="78"/>
      <c r="CC26" s="90"/>
      <c r="CD26" s="75" t="s">
        <v>108</v>
      </c>
      <c r="CE26" s="80" t="str">
        <f t="shared" si="5"/>
        <v>0</v>
      </c>
      <c r="CF26" s="81" t="str">
        <f t="shared" si="6"/>
        <v>0</v>
      </c>
      <c r="CG26" s="82">
        <f t="shared" si="7"/>
        <v>0</v>
      </c>
      <c r="CH26" s="83">
        <f t="shared" si="8"/>
        <v>0</v>
      </c>
      <c r="CI26" s="84">
        <f t="shared" si="10"/>
        <v>0</v>
      </c>
      <c r="CJ26" s="87"/>
      <c r="CK26" s="84">
        <f>(COUNTA(J26))*AE22</f>
        <v>0</v>
      </c>
      <c r="CL26" s="91"/>
      <c r="CM26" s="75" t="s">
        <v>108</v>
      </c>
      <c r="CN26" s="80" t="str">
        <f t="shared" si="9"/>
        <v>0</v>
      </c>
      <c r="CO26" s="29"/>
      <c r="CP26" s="20"/>
      <c r="CQ26" s="14"/>
      <c r="CR26" s="39"/>
      <c r="CS26" s="39">
        <v>4</v>
      </c>
      <c r="CT26" s="29" t="s">
        <v>12</v>
      </c>
      <c r="CU26" s="39">
        <v>4</v>
      </c>
      <c r="CV26" s="39" t="s">
        <v>168</v>
      </c>
      <c r="CW26" s="39" t="s">
        <v>29</v>
      </c>
      <c r="CX26" s="39">
        <v>200</v>
      </c>
      <c r="CY26" s="39">
        <v>100</v>
      </c>
      <c r="CZ26" s="39" t="s">
        <v>40</v>
      </c>
      <c r="DA26" s="39" t="s">
        <v>136</v>
      </c>
      <c r="DB26" s="39" t="s">
        <v>132</v>
      </c>
      <c r="DC26" s="39">
        <v>4400</v>
      </c>
      <c r="DD26" s="39" t="s">
        <v>11</v>
      </c>
      <c r="DE26" s="20"/>
      <c r="DF26" s="20"/>
      <c r="DG26" s="20"/>
      <c r="DH26" s="20"/>
      <c r="DI26" s="20"/>
      <c r="DJ26" s="20"/>
      <c r="DK26" s="20"/>
      <c r="DL26" s="20"/>
      <c r="DM26" s="20"/>
      <c r="DN26" s="20"/>
    </row>
    <row r="27" spans="3:121" ht="15.75" customHeight="1" thickBot="1" x14ac:dyDescent="0.2">
      <c r="C27" s="631"/>
      <c r="D27" s="770"/>
      <c r="E27" s="771"/>
      <c r="F27" s="735"/>
      <c r="G27" s="736"/>
      <c r="H27" s="396" t="s">
        <v>109</v>
      </c>
      <c r="I27" s="397"/>
      <c r="J27" s="293"/>
      <c r="K27" s="294"/>
      <c r="L27" s="400"/>
      <c r="M27" s="699" t="str">
        <f>IF(M25="","",VLOOKUP(M25,$CZ:$DC,4,FALSE))</f>
        <v/>
      </c>
      <c r="N27" s="700"/>
      <c r="O27" s="701"/>
      <c r="P27" s="699" t="str">
        <f>IF(P25="","",VLOOKUP(P25,$CZ:$DC,4,FALSE))</f>
        <v/>
      </c>
      <c r="Q27" s="700"/>
      <c r="R27" s="701"/>
      <c r="S27" s="699" t="str">
        <f>IF(S25="","",VLOOKUP(S25,$CZ:$DC,4,FALSE))</f>
        <v/>
      </c>
      <c r="T27" s="700"/>
      <c r="U27" s="701"/>
      <c r="V27" s="699" t="str">
        <f>IF(V25="","",VLOOKUP(V25,$CZ:$DC,4,FALSE))</f>
        <v/>
      </c>
      <c r="W27" s="700"/>
      <c r="X27" s="701"/>
      <c r="Y27" s="699">
        <f>IF(Y25="","",VLOOKUP(Y25,$CZ:$DC,4,FALSE))</f>
        <v>3400</v>
      </c>
      <c r="Z27" s="700"/>
      <c r="AA27" s="701"/>
      <c r="AB27" s="475"/>
      <c r="AC27" s="476"/>
      <c r="AD27" s="477"/>
      <c r="AE27" s="470"/>
      <c r="AF27" s="470"/>
      <c r="AG27" s="472"/>
      <c r="AH27" s="472"/>
      <c r="AI27" s="472"/>
      <c r="AJ27" s="472"/>
      <c r="AK27" s="474"/>
      <c r="AL27" s="484"/>
      <c r="AM27" s="485"/>
      <c r="AN27" s="486"/>
      <c r="AO27" s="713"/>
      <c r="AP27" s="714"/>
      <c r="AR27" s="149"/>
      <c r="AS27" s="149"/>
      <c r="AT27" s="149"/>
      <c r="AU27" s="128"/>
      <c r="AV27" s="128"/>
      <c r="AW27" s="128"/>
      <c r="AX27" s="128"/>
      <c r="AY27" s="128"/>
      <c r="AZ27" s="128"/>
      <c r="BA27" s="128"/>
      <c r="BB27" s="128"/>
      <c r="BC27" s="128"/>
      <c r="BD27" s="128"/>
      <c r="BE27" s="128"/>
      <c r="BF27" s="128"/>
      <c r="BG27" s="128"/>
      <c r="BH27" s="128"/>
      <c r="BI27" s="128"/>
      <c r="BJ27" s="128"/>
      <c r="BK27" s="128"/>
      <c r="BL27" s="128"/>
      <c r="BP27" s="29"/>
      <c r="BQ27" s="23"/>
      <c r="BR27" s="23"/>
      <c r="BS27" s="23"/>
      <c r="BT27" s="23"/>
      <c r="BU27" s="23"/>
      <c r="BV27" s="23"/>
      <c r="BW27" s="92"/>
      <c r="BX27" s="93" t="s">
        <v>109</v>
      </c>
      <c r="BY27" s="94">
        <f>SUMIF(BQ24:BU24,"宇久町",BQ25:BU25)*AE22</f>
        <v>0</v>
      </c>
      <c r="BZ27" s="207"/>
      <c r="CA27" s="47"/>
      <c r="CB27" s="78"/>
      <c r="CC27" s="95"/>
      <c r="CD27" s="93" t="s">
        <v>109</v>
      </c>
      <c r="CE27" s="97" t="str">
        <f t="shared" si="5"/>
        <v>0</v>
      </c>
      <c r="CF27" s="98" t="str">
        <f t="shared" si="6"/>
        <v>0</v>
      </c>
      <c r="CG27" s="99">
        <f t="shared" si="7"/>
        <v>0</v>
      </c>
      <c r="CH27" s="100">
        <f t="shared" si="8"/>
        <v>0</v>
      </c>
      <c r="CI27" s="101">
        <f t="shared" si="10"/>
        <v>0</v>
      </c>
      <c r="CJ27" s="87"/>
      <c r="CK27" s="101">
        <f>(COUNTA(J27))*AE22</f>
        <v>0</v>
      </c>
      <c r="CL27" s="25"/>
      <c r="CM27" s="93" t="s">
        <v>109</v>
      </c>
      <c r="CN27" s="97" t="str">
        <f t="shared" si="9"/>
        <v>0</v>
      </c>
      <c r="CO27" s="29"/>
      <c r="CP27" s="20"/>
      <c r="CQ27" s="39"/>
      <c r="CR27" s="39"/>
      <c r="CS27" s="20"/>
      <c r="CT27" s="29" t="s">
        <v>13</v>
      </c>
      <c r="CU27" s="39">
        <v>5</v>
      </c>
      <c r="CV27" s="39" t="s">
        <v>169</v>
      </c>
      <c r="CW27" s="39" t="s">
        <v>29</v>
      </c>
      <c r="CX27" s="39">
        <v>200</v>
      </c>
      <c r="CY27" s="39">
        <v>100</v>
      </c>
      <c r="CZ27" s="39" t="s">
        <v>256</v>
      </c>
      <c r="DA27" s="39" t="s">
        <v>137</v>
      </c>
      <c r="DB27" s="39" t="s">
        <v>132</v>
      </c>
      <c r="DC27" s="39">
        <v>3900</v>
      </c>
      <c r="DD27" s="39" t="s">
        <v>31</v>
      </c>
      <c r="DE27" s="20"/>
      <c r="DF27" s="20"/>
      <c r="DG27" s="20"/>
      <c r="DH27" s="20"/>
      <c r="DI27" s="20"/>
      <c r="DJ27" s="20"/>
      <c r="DK27" s="20"/>
      <c r="DL27" s="20"/>
      <c r="DM27" s="20"/>
      <c r="DN27" s="20"/>
    </row>
    <row r="28" spans="3:121" ht="15.75" customHeight="1" thickTop="1" thickBot="1" x14ac:dyDescent="0.2">
      <c r="C28" s="632">
        <v>2</v>
      </c>
      <c r="D28" s="715"/>
      <c r="E28" s="718"/>
      <c r="F28" s="721"/>
      <c r="G28" s="722"/>
      <c r="H28" s="511" t="s">
        <v>105</v>
      </c>
      <c r="I28" s="512"/>
      <c r="J28" s="295"/>
      <c r="K28" s="296"/>
      <c r="L28" s="609" t="s">
        <v>28</v>
      </c>
      <c r="M28" s="304"/>
      <c r="N28" s="594" t="str">
        <f>IF(M28="","",VLOOKUP(M28,$CU:$CX,3,FALSE))</f>
        <v/>
      </c>
      <c r="O28" s="595"/>
      <c r="P28" s="339"/>
      <c r="Q28" s="594" t="str">
        <f>IF(P28="","",VLOOKUP(P28,$CU:$CX,3,FALSE))</f>
        <v/>
      </c>
      <c r="R28" s="595"/>
      <c r="S28" s="339"/>
      <c r="T28" s="594" t="str">
        <f>IF(S28="","",VLOOKUP(S28,$CU:$CX,3,FALSE))</f>
        <v/>
      </c>
      <c r="U28" s="595"/>
      <c r="V28" s="304"/>
      <c r="W28" s="594" t="str">
        <f>IF(V28="","",VLOOKUP(V28,$CU:$CX,3,FALSE))</f>
        <v/>
      </c>
      <c r="X28" s="595"/>
      <c r="Y28" s="304"/>
      <c r="Z28" s="594" t="str">
        <f>IF(Y28="","",VLOOKUP(Y28,$CU:$CX,3,FALSE))</f>
        <v/>
      </c>
      <c r="AA28" s="596"/>
      <c r="AB28" s="496" t="s">
        <v>147</v>
      </c>
      <c r="AC28" s="401">
        <f>CJ28</f>
        <v>0</v>
      </c>
      <c r="AD28" s="402"/>
      <c r="AE28" s="469"/>
      <c r="AF28" s="469"/>
      <c r="AG28" s="471">
        <f>(AC28+AC30)*AE28</f>
        <v>0</v>
      </c>
      <c r="AH28" s="471"/>
      <c r="AI28" s="471"/>
      <c r="AJ28" s="471">
        <f>SUM(K28:K33)*AE28</f>
        <v>0</v>
      </c>
      <c r="AK28" s="473"/>
      <c r="AL28" s="497"/>
      <c r="AM28" s="498"/>
      <c r="AN28" s="499"/>
      <c r="AO28" s="487" t="s">
        <v>462</v>
      </c>
      <c r="AP28" s="431"/>
      <c r="AR28" s="149"/>
      <c r="AS28" s="149"/>
      <c r="AT28" s="149"/>
      <c r="AU28" s="128"/>
      <c r="AV28" s="128"/>
      <c r="AW28" s="128"/>
      <c r="AX28" s="128"/>
      <c r="AY28" s="128"/>
      <c r="AZ28" s="128"/>
      <c r="BA28" s="128"/>
      <c r="BB28" s="128"/>
      <c r="BC28" s="128"/>
      <c r="BD28" s="128"/>
      <c r="BE28" s="128"/>
      <c r="BF28" s="128"/>
      <c r="BG28" s="128"/>
      <c r="BH28" s="128"/>
      <c r="BI28" s="128"/>
      <c r="BJ28" s="128"/>
      <c r="BK28" s="128"/>
      <c r="BL28" s="128"/>
      <c r="BP28" s="29"/>
      <c r="BQ28" s="23"/>
      <c r="BR28" s="23"/>
      <c r="BS28" s="23"/>
      <c r="BT28" s="23"/>
      <c r="BU28" s="23"/>
      <c r="BV28" s="23"/>
      <c r="BW28" s="64">
        <v>2</v>
      </c>
      <c r="BX28" s="65" t="s">
        <v>159</v>
      </c>
      <c r="BY28" s="66">
        <f>SUMIF(BQ30:BU30,"対馬市",BQ31:BU31)*AE28</f>
        <v>0</v>
      </c>
      <c r="BZ28" s="205"/>
      <c r="CA28" s="67">
        <f>SUM(M33:AA33)</f>
        <v>0</v>
      </c>
      <c r="CB28" s="78"/>
      <c r="CC28" s="30" t="s">
        <v>129</v>
      </c>
      <c r="CD28" s="65" t="s">
        <v>104</v>
      </c>
      <c r="CE28" s="69" t="str">
        <f t="shared" ref="CE28:CE33" si="11">IF(J28="","0",$CJ$28/$CC$29)</f>
        <v>0</v>
      </c>
      <c r="CF28" s="70" t="str">
        <f t="shared" ref="CF28:CF33" si="12">IF(J28="","0",CJ29/$CC$29)</f>
        <v>0</v>
      </c>
      <c r="CG28" s="71">
        <f t="shared" ref="CG28:CG33" si="13">CE28*$AE$28</f>
        <v>0</v>
      </c>
      <c r="CH28" s="72">
        <f t="shared" ref="CH28:CH33" si="14">CF28*$AE$30</f>
        <v>0</v>
      </c>
      <c r="CI28" s="73">
        <f>CG28+CH28</f>
        <v>0</v>
      </c>
      <c r="CJ28" s="67">
        <f>SUM(M30:AA30)</f>
        <v>0</v>
      </c>
      <c r="CK28" s="73">
        <f>(COUNTA(J28))*AE28</f>
        <v>0</v>
      </c>
      <c r="CL28" s="91"/>
      <c r="CM28" s="65" t="s">
        <v>104</v>
      </c>
      <c r="CN28" s="69" t="str">
        <f t="shared" ref="CN28:CN33" si="15">IF((K28)="","0",($AE$28+$AE$30)*K28*1000)</f>
        <v>0</v>
      </c>
      <c r="CO28" s="29"/>
      <c r="CP28" s="20"/>
      <c r="CQ28" s="39"/>
      <c r="CR28" s="39"/>
      <c r="CS28" s="39"/>
      <c r="CT28" s="29" t="s">
        <v>14</v>
      </c>
      <c r="CU28" s="15">
        <v>7</v>
      </c>
      <c r="CV28" s="39" t="s">
        <v>165</v>
      </c>
      <c r="CW28" s="39" t="s">
        <v>170</v>
      </c>
      <c r="CX28" s="15">
        <v>3300</v>
      </c>
      <c r="CY28" s="15">
        <v>1650</v>
      </c>
      <c r="CZ28" s="15"/>
      <c r="DA28" s="15"/>
      <c r="DB28" s="15"/>
      <c r="DC28" s="15"/>
      <c r="DD28" s="15"/>
      <c r="DE28" s="20"/>
      <c r="DF28" s="20"/>
      <c r="DG28" s="20"/>
      <c r="DH28" s="20"/>
      <c r="DI28" s="20"/>
      <c r="DJ28" s="20"/>
      <c r="DK28" s="20"/>
      <c r="DL28" s="20"/>
      <c r="DM28" s="20"/>
      <c r="DN28" s="20"/>
    </row>
    <row r="29" spans="3:121" ht="15.75" customHeight="1" x14ac:dyDescent="0.15">
      <c r="C29" s="630"/>
      <c r="D29" s="716"/>
      <c r="E29" s="719"/>
      <c r="F29" s="723"/>
      <c r="G29" s="724"/>
      <c r="H29" s="379" t="s">
        <v>104</v>
      </c>
      <c r="I29" s="380"/>
      <c r="J29" s="159"/>
      <c r="K29" s="4"/>
      <c r="L29" s="467"/>
      <c r="M29" s="702" t="str">
        <f>IF(M28="","",VLOOKUP(M28,$CU:$CX,2,FALSE))</f>
        <v/>
      </c>
      <c r="N29" s="703"/>
      <c r="O29" s="704"/>
      <c r="P29" s="702" t="str">
        <f>IF(P28="","",VLOOKUP(P28,$CU:$CX,2,FALSE))</f>
        <v/>
      </c>
      <c r="Q29" s="703"/>
      <c r="R29" s="704"/>
      <c r="S29" s="702" t="str">
        <f>IF(S28="","",VLOOKUP(S28,$CU:$CX,2,FALSE))</f>
        <v/>
      </c>
      <c r="T29" s="703"/>
      <c r="U29" s="704"/>
      <c r="V29" s="702" t="str">
        <f>IF(V28="","",VLOOKUP(V28,$CU:$CX,2,FALSE))</f>
        <v/>
      </c>
      <c r="W29" s="703"/>
      <c r="X29" s="704"/>
      <c r="Y29" s="702" t="str">
        <f>IF(Y28="","",VLOOKUP(Y28,$CU:$CX,2,FALSE))</f>
        <v/>
      </c>
      <c r="Z29" s="703"/>
      <c r="AA29" s="704"/>
      <c r="AB29" s="405"/>
      <c r="AC29" s="403"/>
      <c r="AD29" s="404"/>
      <c r="AE29" s="457"/>
      <c r="AF29" s="457"/>
      <c r="AG29" s="459"/>
      <c r="AH29" s="459"/>
      <c r="AI29" s="459"/>
      <c r="AJ29" s="459"/>
      <c r="AK29" s="461"/>
      <c r="AL29" s="478"/>
      <c r="AM29" s="479"/>
      <c r="AN29" s="480"/>
      <c r="AO29" s="488"/>
      <c r="AP29" s="489"/>
      <c r="AR29" s="149"/>
      <c r="AS29" s="149"/>
      <c r="AT29" s="149"/>
      <c r="AU29" s="128"/>
      <c r="AV29" s="128"/>
      <c r="AW29" s="128"/>
      <c r="AX29" s="128"/>
      <c r="AY29" s="128"/>
      <c r="AZ29" s="128"/>
      <c r="BA29" s="128"/>
      <c r="BB29" s="128"/>
      <c r="BC29" s="128"/>
      <c r="BD29" s="128"/>
      <c r="BE29" s="128"/>
      <c r="BF29" s="128"/>
      <c r="BG29" s="128"/>
      <c r="BH29" s="128"/>
      <c r="BI29" s="128"/>
      <c r="BJ29" s="128"/>
      <c r="BK29" s="128"/>
      <c r="BL29" s="128"/>
      <c r="BP29" s="29"/>
      <c r="BQ29" s="23"/>
      <c r="BR29" s="23"/>
      <c r="BS29" s="23"/>
      <c r="BT29" s="23"/>
      <c r="BU29" s="23"/>
      <c r="BV29" s="23"/>
      <c r="BW29" s="74"/>
      <c r="BX29" s="75" t="s">
        <v>104</v>
      </c>
      <c r="BY29" s="76">
        <f>SUMIF(BQ30:BU30,"壱岐市",BQ31:BU31)*AE28</f>
        <v>0</v>
      </c>
      <c r="BZ29" s="206"/>
      <c r="CA29" s="204"/>
      <c r="CB29" s="78"/>
      <c r="CC29" s="453">
        <f>COUNTA(J28:J33)</f>
        <v>0</v>
      </c>
      <c r="CD29" s="75" t="s">
        <v>105</v>
      </c>
      <c r="CE29" s="80" t="str">
        <f t="shared" si="11"/>
        <v>0</v>
      </c>
      <c r="CF29" s="81" t="str">
        <f t="shared" si="12"/>
        <v>0</v>
      </c>
      <c r="CG29" s="82">
        <f t="shared" si="13"/>
        <v>0</v>
      </c>
      <c r="CH29" s="83">
        <f t="shared" si="14"/>
        <v>0</v>
      </c>
      <c r="CI29" s="84">
        <f t="shared" ref="CI29:CI33" si="16">CG29+CH29</f>
        <v>0</v>
      </c>
      <c r="CJ29" s="77">
        <f>CJ28/2</f>
        <v>0</v>
      </c>
      <c r="CK29" s="84">
        <f>(COUNTA(J29))*AE28</f>
        <v>0</v>
      </c>
      <c r="CL29" s="91"/>
      <c r="CM29" s="75" t="s">
        <v>105</v>
      </c>
      <c r="CN29" s="80" t="str">
        <f t="shared" si="15"/>
        <v>0</v>
      </c>
      <c r="CO29" s="29"/>
      <c r="CP29" s="20"/>
      <c r="CQ29" s="39"/>
      <c r="CR29" s="39"/>
      <c r="CS29" s="39"/>
      <c r="CT29" s="20"/>
      <c r="CU29" s="15">
        <v>8</v>
      </c>
      <c r="CV29" s="39" t="s">
        <v>166</v>
      </c>
      <c r="CW29" s="39" t="s">
        <v>170</v>
      </c>
      <c r="CX29" s="15">
        <v>3700</v>
      </c>
      <c r="CY29" s="15">
        <v>1850</v>
      </c>
      <c r="CZ29" s="15"/>
      <c r="DA29" s="15"/>
      <c r="DB29" s="15"/>
      <c r="DC29" s="15"/>
      <c r="DD29" s="39"/>
      <c r="DE29" s="20"/>
      <c r="DF29" s="20"/>
      <c r="DG29" s="20"/>
      <c r="DH29" s="20"/>
      <c r="DI29" s="20"/>
      <c r="DJ29" s="20"/>
      <c r="DK29" s="20"/>
      <c r="DL29" s="20"/>
      <c r="DM29" s="20"/>
      <c r="DN29" s="20"/>
    </row>
    <row r="30" spans="3:121" ht="15.75" customHeight="1" thickBot="1" x14ac:dyDescent="0.2">
      <c r="C30" s="630"/>
      <c r="D30" s="717"/>
      <c r="E30" s="720"/>
      <c r="F30" s="725"/>
      <c r="G30" s="726"/>
      <c r="H30" s="379" t="s">
        <v>106</v>
      </c>
      <c r="I30" s="380"/>
      <c r="J30" s="159"/>
      <c r="K30" s="4"/>
      <c r="L30" s="468"/>
      <c r="M30" s="589" t="str">
        <f>IF($AB$7="小学校",IF(M28="","",VLOOKUP(M28,$CU:$CY,5,FALSE)),IF($AB$7="","",IFERROR(VLOOKUP(M28,$CU:$CY,4,FALSE),"")))</f>
        <v/>
      </c>
      <c r="N30" s="590"/>
      <c r="O30" s="591"/>
      <c r="P30" s="589" t="str">
        <f>IF($AB$7="小学校",IF(P28="","",VLOOKUP(P28,$CU:$CY,5,FALSE)),IF($AB$7="","",IFERROR(VLOOKUP(P28,$CU:$CY,4,FALSE),"")))</f>
        <v/>
      </c>
      <c r="Q30" s="590"/>
      <c r="R30" s="591"/>
      <c r="S30" s="589" t="str">
        <f>IF($AB$7="小学校",IF(S28="","",VLOOKUP(S28,$CU:$CY,5,FALSE)),IF($AB$7="","",IFERROR(VLOOKUP(S28,$CU:$CY,4,FALSE),"")))</f>
        <v/>
      </c>
      <c r="T30" s="590"/>
      <c r="U30" s="591"/>
      <c r="V30" s="589" t="str">
        <f>IF($AB$7="小学校",IF(V28="","",VLOOKUP(V28,$CU:$CY,5,FALSE)),IF($AB$7="","",IFERROR(VLOOKUP(V28,$CU:$CY,4,FALSE),"")))</f>
        <v/>
      </c>
      <c r="W30" s="590"/>
      <c r="X30" s="591"/>
      <c r="Y30" s="589" t="str">
        <f>IF($AB$7="小学校",IF(Y28="","",VLOOKUP(Y28,$CU:$CY,5,FALSE)),IF($AB$7="","",IFERROR(VLOOKUP(Y28,$CU:$CY,4,FALSE),"")))</f>
        <v/>
      </c>
      <c r="Z30" s="590"/>
      <c r="AA30" s="591"/>
      <c r="AB30" s="405" t="s">
        <v>148</v>
      </c>
      <c r="AC30" s="403">
        <f>+CA28</f>
        <v>0</v>
      </c>
      <c r="AD30" s="404"/>
      <c r="AE30" s="457"/>
      <c r="AF30" s="457"/>
      <c r="AG30" s="459"/>
      <c r="AH30" s="459"/>
      <c r="AI30" s="459"/>
      <c r="AJ30" s="459"/>
      <c r="AK30" s="461"/>
      <c r="AL30" s="481"/>
      <c r="AM30" s="482"/>
      <c r="AN30" s="483"/>
      <c r="AO30" s="490"/>
      <c r="AP30" s="491"/>
      <c r="AR30" s="149"/>
      <c r="AS30" s="149"/>
      <c r="AT30" s="149"/>
      <c r="AU30" s="128"/>
      <c r="AV30" s="128"/>
      <c r="AW30" s="128"/>
      <c r="AX30" s="128"/>
      <c r="AY30" s="128"/>
      <c r="AZ30" s="128"/>
      <c r="BA30" s="128"/>
      <c r="BB30" s="128"/>
      <c r="BC30" s="128"/>
      <c r="BD30" s="128"/>
      <c r="BE30" s="128"/>
      <c r="BF30" s="128"/>
      <c r="BG30" s="128"/>
      <c r="BH30" s="128"/>
      <c r="BI30" s="128"/>
      <c r="BJ30" s="128"/>
      <c r="BK30" s="128"/>
      <c r="BL30" s="128"/>
      <c r="BP30" s="85" t="s">
        <v>30</v>
      </c>
      <c r="BQ30" s="86" t="e">
        <f>VLOOKUP(M31,$CZ:$DD,5,FALSE)</f>
        <v>#N/A</v>
      </c>
      <c r="BR30" s="86" t="e">
        <f>VLOOKUP(P31,$CZ:$DD,5,FALSE)</f>
        <v>#N/A</v>
      </c>
      <c r="BS30" s="86" t="e">
        <f>VLOOKUP(S31,$CZ:$DD,5,FALSE)</f>
        <v>#N/A</v>
      </c>
      <c r="BT30" s="86" t="e">
        <f>VLOOKUP(V31,$CZ:$DD,5,FALSE)</f>
        <v>#N/A</v>
      </c>
      <c r="BU30" s="86" t="e">
        <f>VLOOKUP(Y31,$CZ:$DD,5,FALSE)</f>
        <v>#N/A</v>
      </c>
      <c r="BV30" s="23"/>
      <c r="BW30" s="74"/>
      <c r="BX30" s="75" t="s">
        <v>106</v>
      </c>
      <c r="BY30" s="76">
        <f>SUMIF(BQ30:BU30,"五島市",BQ31:BU31)*AE28</f>
        <v>0</v>
      </c>
      <c r="BZ30" s="206"/>
      <c r="CA30" s="89"/>
      <c r="CB30" s="78"/>
      <c r="CC30" s="454"/>
      <c r="CD30" s="75" t="s">
        <v>106</v>
      </c>
      <c r="CE30" s="80" t="str">
        <f t="shared" si="11"/>
        <v>0</v>
      </c>
      <c r="CF30" s="81" t="str">
        <f t="shared" si="12"/>
        <v>0</v>
      </c>
      <c r="CG30" s="82">
        <f t="shared" si="13"/>
        <v>0</v>
      </c>
      <c r="CH30" s="83">
        <f t="shared" si="14"/>
        <v>0</v>
      </c>
      <c r="CI30" s="84">
        <f t="shared" si="16"/>
        <v>0</v>
      </c>
      <c r="CJ30" s="87"/>
      <c r="CK30" s="84">
        <f>(COUNTA(J30))*AE28</f>
        <v>0</v>
      </c>
      <c r="CL30" s="91"/>
      <c r="CM30" s="75" t="s">
        <v>106</v>
      </c>
      <c r="CN30" s="80" t="str">
        <f t="shared" si="15"/>
        <v>0</v>
      </c>
      <c r="CO30" s="29"/>
      <c r="CP30" s="29"/>
      <c r="CQ30" s="14"/>
      <c r="CR30" s="14"/>
      <c r="CS30" s="14"/>
      <c r="CT30" s="20"/>
      <c r="CU30" s="15">
        <v>9</v>
      </c>
      <c r="CV30" s="39" t="s">
        <v>168</v>
      </c>
      <c r="CW30" s="39" t="s">
        <v>170</v>
      </c>
      <c r="CX30" s="15">
        <v>400</v>
      </c>
      <c r="CY30" s="15">
        <v>200</v>
      </c>
      <c r="CZ30" s="15"/>
      <c r="DA30" s="15"/>
      <c r="DB30" s="15"/>
      <c r="DC30" s="15"/>
      <c r="DD30" s="39"/>
      <c r="DE30" s="20"/>
      <c r="DF30" s="20"/>
      <c r="DG30" s="20"/>
      <c r="DH30" s="20"/>
      <c r="DI30" s="20"/>
      <c r="DJ30" s="20"/>
      <c r="DK30" s="20"/>
      <c r="DL30" s="20"/>
      <c r="DM30" s="20"/>
      <c r="DN30" s="20"/>
    </row>
    <row r="31" spans="3:121" ht="15.75" customHeight="1" thickBot="1" x14ac:dyDescent="0.2">
      <c r="C31" s="630"/>
      <c r="D31" s="772" t="s">
        <v>467</v>
      </c>
      <c r="E31" s="773"/>
      <c r="F31" s="774" t="s">
        <v>467</v>
      </c>
      <c r="G31" s="775"/>
      <c r="H31" s="379" t="s">
        <v>107</v>
      </c>
      <c r="I31" s="380"/>
      <c r="J31" s="159"/>
      <c r="K31" s="4"/>
      <c r="L31" s="398" t="s">
        <v>32</v>
      </c>
      <c r="M31" s="305"/>
      <c r="N31" s="592" t="str">
        <f>IF(M31="","",VLOOKUP(M31,$CZ:$DC,3,FALSE))</f>
        <v/>
      </c>
      <c r="O31" s="593"/>
      <c r="P31" s="305"/>
      <c r="Q31" s="592" t="str">
        <f>IF(P31="","",VLOOKUP(P31,$CZ:$DC,3,FALSE))</f>
        <v/>
      </c>
      <c r="R31" s="593"/>
      <c r="S31" s="305"/>
      <c r="T31" s="592" t="str">
        <f>IF(S31="","",VLOOKUP(S31,$CZ:$DC,3,FALSE))</f>
        <v/>
      </c>
      <c r="U31" s="593"/>
      <c r="V31" s="305"/>
      <c r="W31" s="592" t="str">
        <f>IF(V31="","",VLOOKUP(V31,$CZ:$DC,3,FALSE))</f>
        <v/>
      </c>
      <c r="X31" s="593"/>
      <c r="Y31" s="305"/>
      <c r="Z31" s="592" t="str">
        <f>IF(Y31="","",VLOOKUP(Y31,$CZ:$DC,3,FALSE))</f>
        <v/>
      </c>
      <c r="AA31" s="593"/>
      <c r="AB31" s="405"/>
      <c r="AC31" s="403"/>
      <c r="AD31" s="404"/>
      <c r="AE31" s="457"/>
      <c r="AF31" s="457"/>
      <c r="AG31" s="459"/>
      <c r="AH31" s="459"/>
      <c r="AI31" s="459"/>
      <c r="AJ31" s="459"/>
      <c r="AK31" s="461"/>
      <c r="AL31" s="481"/>
      <c r="AM31" s="482"/>
      <c r="AN31" s="483"/>
      <c r="AO31" s="492" t="s">
        <v>463</v>
      </c>
      <c r="AP31" s="493"/>
      <c r="AR31" s="149"/>
      <c r="AS31" s="149"/>
      <c r="AT31" s="149"/>
      <c r="AU31" s="128"/>
      <c r="AV31" s="128"/>
      <c r="AW31" s="128"/>
      <c r="AX31" s="128"/>
      <c r="AY31" s="128"/>
      <c r="AZ31" s="128"/>
      <c r="BA31" s="128"/>
      <c r="BB31" s="128"/>
      <c r="BC31" s="128"/>
      <c r="BD31" s="128"/>
      <c r="BE31" s="128"/>
      <c r="BF31" s="128"/>
      <c r="BG31" s="128"/>
      <c r="BH31" s="128"/>
      <c r="BI31" s="128"/>
      <c r="BJ31" s="128"/>
      <c r="BK31" s="128"/>
      <c r="BL31" s="128"/>
      <c r="BP31" s="85" t="s">
        <v>33</v>
      </c>
      <c r="BQ31" s="88" t="e">
        <f>VLOOKUP(M31,$CZ:$DD,4,FALSE)</f>
        <v>#N/A</v>
      </c>
      <c r="BR31" s="88" t="e">
        <f>VLOOKUP(P31,$CZ:$DD,4,FALSE)</f>
        <v>#N/A</v>
      </c>
      <c r="BS31" s="88" t="e">
        <f>VLOOKUP(S31,$CZ:$DD,4,FALSE)</f>
        <v>#N/A</v>
      </c>
      <c r="BT31" s="88" t="e">
        <f>VLOOKUP(V31,$CZ:$DD,4,FALSE)</f>
        <v>#N/A</v>
      </c>
      <c r="BU31" s="88" t="e">
        <f>VLOOKUP(Y31,$CZ:$DD,4,FALSE)</f>
        <v>#N/A</v>
      </c>
      <c r="BV31" s="23"/>
      <c r="BW31" s="74"/>
      <c r="BX31" s="75" t="s">
        <v>107</v>
      </c>
      <c r="BY31" s="76">
        <f>SUMIF(BQ30:BU30,"新上五島町",BQ31:BU31)*AE28</f>
        <v>0</v>
      </c>
      <c r="BZ31" s="206"/>
      <c r="CA31" s="89"/>
      <c r="CB31" s="78"/>
      <c r="CC31" s="102"/>
      <c r="CD31" s="75" t="s">
        <v>107</v>
      </c>
      <c r="CE31" s="80" t="str">
        <f t="shared" si="11"/>
        <v>0</v>
      </c>
      <c r="CF31" s="81" t="str">
        <f t="shared" si="12"/>
        <v>0</v>
      </c>
      <c r="CG31" s="82">
        <f t="shared" si="13"/>
        <v>0</v>
      </c>
      <c r="CH31" s="83">
        <f t="shared" si="14"/>
        <v>0</v>
      </c>
      <c r="CI31" s="84">
        <f t="shared" si="16"/>
        <v>0</v>
      </c>
      <c r="CJ31" s="87"/>
      <c r="CK31" s="84">
        <f>(COUNTA(J31))*AE28</f>
        <v>0</v>
      </c>
      <c r="CL31" s="91"/>
      <c r="CM31" s="75" t="s">
        <v>107</v>
      </c>
      <c r="CN31" s="80" t="str">
        <f t="shared" si="15"/>
        <v>0</v>
      </c>
      <c r="CO31" s="29"/>
      <c r="CP31" s="29"/>
      <c r="CQ31" s="14"/>
      <c r="CR31" s="14"/>
      <c r="CS31" s="14"/>
      <c r="CT31" s="29"/>
      <c r="CU31" s="15">
        <v>10</v>
      </c>
      <c r="CV31" s="39" t="s">
        <v>171</v>
      </c>
      <c r="CW31" s="39" t="s">
        <v>29</v>
      </c>
      <c r="CX31" s="15">
        <v>1600</v>
      </c>
      <c r="CY31" s="15">
        <v>800</v>
      </c>
      <c r="CZ31" s="15"/>
      <c r="DA31" s="15"/>
      <c r="DB31" s="15"/>
      <c r="DC31" s="15"/>
      <c r="DD31" s="39"/>
      <c r="DE31" s="20"/>
      <c r="DF31" s="20"/>
      <c r="DG31" s="20"/>
      <c r="DH31" s="20"/>
      <c r="DI31" s="20"/>
      <c r="DJ31" s="20"/>
      <c r="DK31" s="20"/>
      <c r="DL31" s="20"/>
      <c r="DM31" s="20"/>
      <c r="DN31" s="20"/>
    </row>
    <row r="32" spans="3:121" ht="15.75" customHeight="1" x14ac:dyDescent="0.15">
      <c r="C32" s="630"/>
      <c r="D32" s="768"/>
      <c r="E32" s="769"/>
      <c r="F32" s="733"/>
      <c r="G32" s="734"/>
      <c r="H32" s="379" t="s">
        <v>108</v>
      </c>
      <c r="I32" s="380"/>
      <c r="J32" s="159"/>
      <c r="K32" s="4"/>
      <c r="L32" s="399"/>
      <c r="M32" s="612" t="str">
        <f>IF(M31="","",VLOOKUP(M31,$CZ:$DC,2,FALSE))</f>
        <v/>
      </c>
      <c r="N32" s="613"/>
      <c r="O32" s="614"/>
      <c r="P32" s="612" t="str">
        <f>IF(P31="","",VLOOKUP(P31,$CZ:$DC,2,FALSE))</f>
        <v/>
      </c>
      <c r="Q32" s="613"/>
      <c r="R32" s="614"/>
      <c r="S32" s="612" t="str">
        <f>IF(S31="","",VLOOKUP(S31,$CZ:$DC,2,FALSE))</f>
        <v/>
      </c>
      <c r="T32" s="613"/>
      <c r="U32" s="614"/>
      <c r="V32" s="612" t="str">
        <f>IF(V31="","",VLOOKUP(V31,$CZ:$DC,2,FALSE))</f>
        <v/>
      </c>
      <c r="W32" s="613"/>
      <c r="X32" s="614"/>
      <c r="Y32" s="612" t="str">
        <f>IF(Y31="","",VLOOKUP(Y31,$CZ:$DC,2,FALSE))</f>
        <v/>
      </c>
      <c r="Z32" s="613"/>
      <c r="AA32" s="614"/>
      <c r="AB32" s="405" t="s">
        <v>135</v>
      </c>
      <c r="AC32" s="443">
        <f>SUM(AC28:AD31)</f>
        <v>0</v>
      </c>
      <c r="AD32" s="444"/>
      <c r="AE32" s="457"/>
      <c r="AF32" s="457"/>
      <c r="AG32" s="459"/>
      <c r="AH32" s="459"/>
      <c r="AI32" s="459"/>
      <c r="AJ32" s="459"/>
      <c r="AK32" s="461"/>
      <c r="AL32" s="481"/>
      <c r="AM32" s="482"/>
      <c r="AN32" s="483"/>
      <c r="AO32" s="488"/>
      <c r="AP32" s="489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  <c r="BI32" s="144"/>
      <c r="BJ32" s="144"/>
      <c r="BK32" s="144"/>
      <c r="BL32" s="144"/>
      <c r="BP32" s="85" t="s">
        <v>38</v>
      </c>
      <c r="BQ32" s="88" t="e">
        <f>BQ31/2</f>
        <v>#N/A</v>
      </c>
      <c r="BR32" s="88" t="e">
        <f>BR31/2</f>
        <v>#N/A</v>
      </c>
      <c r="BS32" s="88" t="e">
        <f>BS31/2</f>
        <v>#N/A</v>
      </c>
      <c r="BT32" s="88" t="e">
        <f>BT31/2</f>
        <v>#N/A</v>
      </c>
      <c r="BU32" s="88" t="e">
        <f>BU31/2</f>
        <v>#N/A</v>
      </c>
      <c r="BV32" s="23"/>
      <c r="BW32" s="74"/>
      <c r="BX32" s="75" t="s">
        <v>108</v>
      </c>
      <c r="BY32" s="76">
        <f>SUMIF(BQ30:BU30,"小値賀町",BQ31:BU31)*AE28</f>
        <v>0</v>
      </c>
      <c r="BZ32" s="206"/>
      <c r="CA32" s="89"/>
      <c r="CB32" s="78"/>
      <c r="CC32" s="41"/>
      <c r="CD32" s="75" t="s">
        <v>108</v>
      </c>
      <c r="CE32" s="80" t="str">
        <f t="shared" si="11"/>
        <v>0</v>
      </c>
      <c r="CF32" s="81" t="str">
        <f t="shared" si="12"/>
        <v>0</v>
      </c>
      <c r="CG32" s="82">
        <f t="shared" si="13"/>
        <v>0</v>
      </c>
      <c r="CH32" s="83">
        <f t="shared" si="14"/>
        <v>0</v>
      </c>
      <c r="CI32" s="84">
        <f t="shared" si="16"/>
        <v>0</v>
      </c>
      <c r="CJ32" s="87"/>
      <c r="CK32" s="84">
        <f>(COUNTA(J32))*AE28</f>
        <v>0</v>
      </c>
      <c r="CL32" s="91"/>
      <c r="CM32" s="75" t="s">
        <v>108</v>
      </c>
      <c r="CN32" s="80" t="str">
        <f t="shared" si="15"/>
        <v>0</v>
      </c>
      <c r="CO32" s="29"/>
      <c r="CP32" s="29"/>
      <c r="CQ32" s="14"/>
      <c r="CR32" s="14"/>
      <c r="CS32" s="14"/>
      <c r="CT32" s="20"/>
      <c r="CU32" s="15">
        <v>11</v>
      </c>
      <c r="CV32" s="39" t="s">
        <v>172</v>
      </c>
      <c r="CW32" s="39" t="s">
        <v>29</v>
      </c>
      <c r="CX32" s="15">
        <v>1600</v>
      </c>
      <c r="CY32" s="15">
        <v>800</v>
      </c>
      <c r="CZ32" s="15"/>
      <c r="DA32" s="15"/>
      <c r="DB32" s="15"/>
      <c r="DC32" s="15"/>
      <c r="DD32" s="15"/>
      <c r="DE32" s="20"/>
      <c r="DF32" s="20"/>
      <c r="DG32" s="20"/>
      <c r="DH32" s="20"/>
      <c r="DI32" s="20"/>
      <c r="DJ32" s="20"/>
      <c r="DK32" s="20"/>
      <c r="DL32" s="20"/>
      <c r="DM32" s="20"/>
      <c r="DN32" s="20"/>
    </row>
    <row r="33" spans="3:118" ht="15.75" customHeight="1" thickBot="1" x14ac:dyDescent="0.2">
      <c r="C33" s="631"/>
      <c r="D33" s="770"/>
      <c r="E33" s="771"/>
      <c r="F33" s="735"/>
      <c r="G33" s="736"/>
      <c r="H33" s="396" t="s">
        <v>109</v>
      </c>
      <c r="I33" s="397"/>
      <c r="J33" s="293"/>
      <c r="K33" s="294"/>
      <c r="L33" s="400"/>
      <c r="M33" s="699" t="str">
        <f>IF(M31="","",VLOOKUP(M31,$CZ:$DC,4,FALSE))</f>
        <v/>
      </c>
      <c r="N33" s="700"/>
      <c r="O33" s="701"/>
      <c r="P33" s="699" t="str">
        <f>IF(P31="","",VLOOKUP(P31,$CZ:$DC,4,FALSE))</f>
        <v/>
      </c>
      <c r="Q33" s="700"/>
      <c r="R33" s="701"/>
      <c r="S33" s="699" t="str">
        <f>IF(S31="","",VLOOKUP(S31,$CZ:$DC,4,FALSE))</f>
        <v/>
      </c>
      <c r="T33" s="700"/>
      <c r="U33" s="701"/>
      <c r="V33" s="699" t="str">
        <f>IF(V31="","",VLOOKUP(V31,$CZ:$DC,4,FALSE))</f>
        <v/>
      </c>
      <c r="W33" s="700"/>
      <c r="X33" s="701"/>
      <c r="Y33" s="699" t="str">
        <f>IF(Y31="","",VLOOKUP(Y31,$CZ:$DC,4,FALSE))</f>
        <v/>
      </c>
      <c r="Z33" s="700"/>
      <c r="AA33" s="701"/>
      <c r="AB33" s="475"/>
      <c r="AC33" s="476"/>
      <c r="AD33" s="477"/>
      <c r="AE33" s="470"/>
      <c r="AF33" s="470"/>
      <c r="AG33" s="472"/>
      <c r="AH33" s="472"/>
      <c r="AI33" s="472"/>
      <c r="AJ33" s="472"/>
      <c r="AK33" s="474"/>
      <c r="AL33" s="484"/>
      <c r="AM33" s="485"/>
      <c r="AN33" s="486"/>
      <c r="AO33" s="494"/>
      <c r="AP33" s="495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  <c r="BI33" s="144"/>
      <c r="BJ33" s="144"/>
      <c r="BK33" s="144"/>
      <c r="BL33" s="144"/>
      <c r="BP33" s="29"/>
      <c r="BQ33" s="23"/>
      <c r="BR33" s="23"/>
      <c r="BS33" s="23"/>
      <c r="BT33" s="23"/>
      <c r="BU33" s="23"/>
      <c r="BV33" s="23"/>
      <c r="BW33" s="92"/>
      <c r="BX33" s="93" t="s">
        <v>109</v>
      </c>
      <c r="BY33" s="94">
        <f>SUMIF(BQ30:BU30,"宇久町",BQ31:BU31)*AE28</f>
        <v>0</v>
      </c>
      <c r="BZ33" s="207"/>
      <c r="CA33" s="89"/>
      <c r="CB33" s="78"/>
      <c r="CC33" s="55"/>
      <c r="CD33" s="93" t="s">
        <v>109</v>
      </c>
      <c r="CE33" s="97" t="str">
        <f t="shared" si="11"/>
        <v>0</v>
      </c>
      <c r="CF33" s="98" t="str">
        <f t="shared" si="12"/>
        <v>0</v>
      </c>
      <c r="CG33" s="99">
        <f t="shared" si="13"/>
        <v>0</v>
      </c>
      <c r="CH33" s="100">
        <f t="shared" si="14"/>
        <v>0</v>
      </c>
      <c r="CI33" s="101">
        <f t="shared" si="16"/>
        <v>0</v>
      </c>
      <c r="CJ33" s="87"/>
      <c r="CK33" s="101">
        <f>(COUNTA(J33))*AE28</f>
        <v>0</v>
      </c>
      <c r="CL33" s="91"/>
      <c r="CM33" s="93" t="s">
        <v>109</v>
      </c>
      <c r="CN33" s="97" t="str">
        <f t="shared" si="15"/>
        <v>0</v>
      </c>
      <c r="CO33" s="29"/>
      <c r="CP33" s="29"/>
      <c r="CQ33" s="14"/>
      <c r="CR33" s="14"/>
      <c r="CS33" s="14"/>
      <c r="CT33" s="20"/>
      <c r="CU33" s="15">
        <v>12</v>
      </c>
      <c r="CV33" s="39" t="s">
        <v>173</v>
      </c>
      <c r="CW33" s="39" t="s">
        <v>29</v>
      </c>
      <c r="CX33" s="15">
        <v>1600</v>
      </c>
      <c r="CY33" s="15">
        <v>800</v>
      </c>
      <c r="CZ33" s="15"/>
      <c r="DA33" s="15"/>
      <c r="DB33" s="15"/>
      <c r="DC33" s="15"/>
      <c r="DD33" s="15"/>
      <c r="DE33" s="20"/>
      <c r="DF33" s="20"/>
      <c r="DG33" s="20"/>
      <c r="DH33" s="20"/>
      <c r="DI33" s="20"/>
      <c r="DJ33" s="20"/>
      <c r="DK33" s="20"/>
      <c r="DL33" s="20"/>
      <c r="DM33" s="20"/>
      <c r="DN33" s="20"/>
    </row>
    <row r="34" spans="3:118" ht="15.75" customHeight="1" thickTop="1" thickBot="1" x14ac:dyDescent="0.2">
      <c r="C34" s="632">
        <v>3</v>
      </c>
      <c r="D34" s="715"/>
      <c r="E34" s="718"/>
      <c r="F34" s="721"/>
      <c r="G34" s="722"/>
      <c r="H34" s="511" t="s">
        <v>105</v>
      </c>
      <c r="I34" s="512"/>
      <c r="J34" s="295"/>
      <c r="K34" s="296"/>
      <c r="L34" s="609" t="s">
        <v>28</v>
      </c>
      <c r="M34" s="304"/>
      <c r="N34" s="594" t="str">
        <f>IF(M34="","",VLOOKUP(M34,$CU:$CX,3,FALSE))</f>
        <v/>
      </c>
      <c r="O34" s="595"/>
      <c r="P34" s="339"/>
      <c r="Q34" s="594" t="str">
        <f>IF(P34="","",VLOOKUP(P34,$CU:$CX,3,FALSE))</f>
        <v/>
      </c>
      <c r="R34" s="595"/>
      <c r="S34" s="339"/>
      <c r="T34" s="594" t="str">
        <f>IF(S34="","",VLOOKUP(S34,$CU:$CX,3,FALSE))</f>
        <v/>
      </c>
      <c r="U34" s="595"/>
      <c r="V34" s="304"/>
      <c r="W34" s="594" t="str">
        <f>IF(V34="","",VLOOKUP(V34,$CU:$CX,3,FALSE))</f>
        <v/>
      </c>
      <c r="X34" s="595"/>
      <c r="Y34" s="304"/>
      <c r="Z34" s="594" t="str">
        <f>IF(Y34="","",VLOOKUP(Y34,$CU:$CX,3,FALSE))</f>
        <v/>
      </c>
      <c r="AA34" s="596"/>
      <c r="AB34" s="496" t="s">
        <v>147</v>
      </c>
      <c r="AC34" s="401">
        <f>CJ34</f>
        <v>0</v>
      </c>
      <c r="AD34" s="402"/>
      <c r="AE34" s="469"/>
      <c r="AF34" s="469"/>
      <c r="AG34" s="471">
        <f>(AC34+AC36)*AE34</f>
        <v>0</v>
      </c>
      <c r="AH34" s="471"/>
      <c r="AI34" s="471"/>
      <c r="AJ34" s="471">
        <f>SUM(K34:K39)*AE34</f>
        <v>0</v>
      </c>
      <c r="AK34" s="473"/>
      <c r="AL34" s="497"/>
      <c r="AM34" s="498"/>
      <c r="AN34" s="499"/>
      <c r="AO34" s="487" t="s">
        <v>462</v>
      </c>
      <c r="AP34" s="431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  <c r="BI34" s="144"/>
      <c r="BJ34" s="144"/>
      <c r="BK34" s="144"/>
      <c r="BL34" s="144"/>
      <c r="BP34" s="29"/>
      <c r="BQ34" s="23"/>
      <c r="BR34" s="23"/>
      <c r="BS34" s="23"/>
      <c r="BT34" s="23"/>
      <c r="BU34" s="23"/>
      <c r="BV34" s="23"/>
      <c r="BW34" s="64">
        <v>3</v>
      </c>
      <c r="BX34" s="65" t="s">
        <v>159</v>
      </c>
      <c r="BY34" s="66">
        <f>SUMIF(BQ36:BU36,"対馬市",BQ37:BU37)*AE34</f>
        <v>0</v>
      </c>
      <c r="BZ34" s="205"/>
      <c r="CA34" s="67">
        <f>SUM(M39:AA39)</f>
        <v>0</v>
      </c>
      <c r="CB34" s="78"/>
      <c r="CC34" s="30" t="s">
        <v>129</v>
      </c>
      <c r="CD34" s="65" t="s">
        <v>104</v>
      </c>
      <c r="CE34" s="69" t="str">
        <f t="shared" ref="CE34:CE39" si="17">IF(J34="","0",$CJ$34/$CC$35)</f>
        <v>0</v>
      </c>
      <c r="CF34" s="70" t="str">
        <f t="shared" ref="CF34:CF39" si="18">IF(J34="","0",$CJ$35/$CC$35)</f>
        <v>0</v>
      </c>
      <c r="CG34" s="71">
        <f t="shared" ref="CG34:CG39" si="19">CE34*$AE$34</f>
        <v>0</v>
      </c>
      <c r="CH34" s="72">
        <f t="shared" ref="CH34:CH39" si="20">CF34*$AE$36</f>
        <v>0</v>
      </c>
      <c r="CI34" s="73">
        <f>CG34+CH34</f>
        <v>0</v>
      </c>
      <c r="CJ34" s="67">
        <f>SUM(M36:AA36)</f>
        <v>0</v>
      </c>
      <c r="CK34" s="73">
        <f>(COUNTA(J34))*AE34</f>
        <v>0</v>
      </c>
      <c r="CL34" s="91"/>
      <c r="CM34" s="65" t="s">
        <v>104</v>
      </c>
      <c r="CN34" s="69" t="str">
        <f t="shared" ref="CN34:CN39" si="21">IF((K34)="","0",($AE$34+$AE$36)*K34*1000)</f>
        <v>0</v>
      </c>
      <c r="CO34" s="29"/>
      <c r="CP34" s="29"/>
      <c r="CQ34" s="14"/>
      <c r="CR34" s="14"/>
      <c r="CS34" s="14"/>
      <c r="CT34" s="20"/>
      <c r="CU34" s="15">
        <v>13</v>
      </c>
      <c r="CV34" s="39" t="s">
        <v>174</v>
      </c>
      <c r="CW34" s="39" t="s">
        <v>29</v>
      </c>
      <c r="CX34" s="15">
        <v>300</v>
      </c>
      <c r="CY34" s="15">
        <v>150</v>
      </c>
      <c r="CZ34" s="15"/>
      <c r="DA34" s="15"/>
      <c r="DB34" s="15"/>
      <c r="DC34" s="15"/>
      <c r="DD34" s="15"/>
      <c r="DE34" s="20"/>
      <c r="DF34" s="20"/>
      <c r="DG34" s="20"/>
      <c r="DH34" s="20"/>
      <c r="DI34" s="20"/>
      <c r="DJ34" s="20"/>
      <c r="DK34" s="20"/>
      <c r="DL34" s="20"/>
      <c r="DM34" s="20"/>
      <c r="DN34" s="20"/>
    </row>
    <row r="35" spans="3:118" ht="15.75" customHeight="1" x14ac:dyDescent="0.15">
      <c r="C35" s="630"/>
      <c r="D35" s="716"/>
      <c r="E35" s="719"/>
      <c r="F35" s="723"/>
      <c r="G35" s="724"/>
      <c r="H35" s="379" t="s">
        <v>104</v>
      </c>
      <c r="I35" s="380"/>
      <c r="J35" s="159"/>
      <c r="K35" s="4"/>
      <c r="L35" s="467"/>
      <c r="M35" s="702" t="str">
        <f>IF(M34="","",VLOOKUP(M34,$CU:$CX,2,FALSE))</f>
        <v/>
      </c>
      <c r="N35" s="703"/>
      <c r="O35" s="704"/>
      <c r="P35" s="702" t="str">
        <f>IF(P34="","",VLOOKUP(P34,$CU:$CX,2,FALSE))</f>
        <v/>
      </c>
      <c r="Q35" s="703"/>
      <c r="R35" s="704"/>
      <c r="S35" s="702" t="str">
        <f>IF(S34="","",VLOOKUP(S34,$CU:$CX,2,FALSE))</f>
        <v/>
      </c>
      <c r="T35" s="703"/>
      <c r="U35" s="704"/>
      <c r="V35" s="702" t="str">
        <f>IF(V34="","",VLOOKUP(V34,$CU:$CX,2,FALSE))</f>
        <v/>
      </c>
      <c r="W35" s="703"/>
      <c r="X35" s="704"/>
      <c r="Y35" s="702" t="str">
        <f>IF(Y34="","",VLOOKUP(Y34,$CU:$CX,2,FALSE))</f>
        <v/>
      </c>
      <c r="Z35" s="703"/>
      <c r="AA35" s="704"/>
      <c r="AB35" s="405"/>
      <c r="AC35" s="403"/>
      <c r="AD35" s="404"/>
      <c r="AE35" s="457"/>
      <c r="AF35" s="457"/>
      <c r="AG35" s="459"/>
      <c r="AH35" s="459"/>
      <c r="AI35" s="459"/>
      <c r="AJ35" s="459"/>
      <c r="AK35" s="461"/>
      <c r="AL35" s="478"/>
      <c r="AM35" s="479"/>
      <c r="AN35" s="480"/>
      <c r="AO35" s="488"/>
      <c r="AP35" s="489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  <c r="BI35" s="144"/>
      <c r="BJ35" s="144"/>
      <c r="BK35" s="144"/>
      <c r="BL35" s="144"/>
      <c r="BP35" s="29"/>
      <c r="BQ35" s="23"/>
      <c r="BR35" s="23"/>
      <c r="BS35" s="23"/>
      <c r="BT35" s="23"/>
      <c r="BU35" s="23"/>
      <c r="BV35" s="23"/>
      <c r="BW35" s="74"/>
      <c r="BX35" s="75" t="s">
        <v>104</v>
      </c>
      <c r="BY35" s="76">
        <f>SUMIF(BQ36:BU36,"壱岐市",BQ37:BU37)*AE34</f>
        <v>0</v>
      </c>
      <c r="BZ35" s="206"/>
      <c r="CA35" s="204"/>
      <c r="CB35" s="78"/>
      <c r="CC35" s="453">
        <f>COUNTA(J34:J39)</f>
        <v>0</v>
      </c>
      <c r="CD35" s="75" t="s">
        <v>105</v>
      </c>
      <c r="CE35" s="80" t="str">
        <f t="shared" si="17"/>
        <v>0</v>
      </c>
      <c r="CF35" s="81" t="str">
        <f t="shared" si="18"/>
        <v>0</v>
      </c>
      <c r="CG35" s="82">
        <f t="shared" si="19"/>
        <v>0</v>
      </c>
      <c r="CH35" s="83">
        <f t="shared" si="20"/>
        <v>0</v>
      </c>
      <c r="CI35" s="84">
        <f t="shared" ref="CI35:CI39" si="22">CG35+CH35</f>
        <v>0</v>
      </c>
      <c r="CJ35" s="77">
        <f>CJ34/2</f>
        <v>0</v>
      </c>
      <c r="CK35" s="84">
        <f>(COUNTA(J35))*AE34</f>
        <v>0</v>
      </c>
      <c r="CL35" s="91"/>
      <c r="CM35" s="75" t="s">
        <v>105</v>
      </c>
      <c r="CN35" s="80" t="str">
        <f t="shared" si="21"/>
        <v>0</v>
      </c>
      <c r="CO35" s="29"/>
      <c r="CP35" s="29"/>
      <c r="CQ35" s="14"/>
      <c r="CR35" s="14"/>
      <c r="CS35" s="14"/>
      <c r="CT35" s="20"/>
      <c r="CU35" s="15">
        <v>14</v>
      </c>
      <c r="CV35" s="39" t="s">
        <v>175</v>
      </c>
      <c r="CW35" s="39" t="s">
        <v>29</v>
      </c>
      <c r="CX35" s="15">
        <v>500</v>
      </c>
      <c r="CY35" s="15">
        <v>250</v>
      </c>
      <c r="CZ35" s="15"/>
      <c r="DA35" s="15"/>
      <c r="DB35" s="15"/>
      <c r="DC35" s="15"/>
      <c r="DD35" s="15"/>
      <c r="DE35" s="20"/>
      <c r="DF35" s="20"/>
      <c r="DG35" s="20"/>
      <c r="DH35" s="20"/>
      <c r="DI35" s="20"/>
      <c r="DJ35" s="20"/>
      <c r="DK35" s="20"/>
      <c r="DL35" s="20"/>
      <c r="DM35" s="20"/>
      <c r="DN35" s="20"/>
    </row>
    <row r="36" spans="3:118" ht="15.75" customHeight="1" thickBot="1" x14ac:dyDescent="0.2">
      <c r="C36" s="630"/>
      <c r="D36" s="717"/>
      <c r="E36" s="720"/>
      <c r="F36" s="725"/>
      <c r="G36" s="726"/>
      <c r="H36" s="379" t="s">
        <v>106</v>
      </c>
      <c r="I36" s="380"/>
      <c r="J36" s="159"/>
      <c r="K36" s="4"/>
      <c r="L36" s="468"/>
      <c r="M36" s="589" t="str">
        <f>IF($AB$7="小学校",IF(M34="","",VLOOKUP(M34,$CU:$CY,5,FALSE)),IF($AB$7="","",IFERROR(VLOOKUP(M34,$CU:$CY,4,FALSE),"")))</f>
        <v/>
      </c>
      <c r="N36" s="590"/>
      <c r="O36" s="591"/>
      <c r="P36" s="589" t="str">
        <f>IF($AB$7="小学校",IF(P34="","",VLOOKUP(P34,$CU:$CY,5,FALSE)),IF($AB$7="","",IFERROR(VLOOKUP(P34,$CU:$CY,4,FALSE),"")))</f>
        <v/>
      </c>
      <c r="Q36" s="590"/>
      <c r="R36" s="591"/>
      <c r="S36" s="589" t="str">
        <f>IF($AB$7="小学校",IF(S34="","",VLOOKUP(S34,$CU:$CY,5,FALSE)),IF($AB$7="","",IFERROR(VLOOKUP(S34,$CU:$CY,4,FALSE),"")))</f>
        <v/>
      </c>
      <c r="T36" s="590"/>
      <c r="U36" s="591"/>
      <c r="V36" s="589" t="str">
        <f>IF($AB$7="小学校",IF(V34="","",VLOOKUP(V34,$CU:$CY,5,FALSE)),IF($AB$7="","",IFERROR(VLOOKUP(V34,$CU:$CY,4,FALSE),"")))</f>
        <v/>
      </c>
      <c r="W36" s="590"/>
      <c r="X36" s="591"/>
      <c r="Y36" s="589" t="str">
        <f>IF($AB$7="小学校",IF(Y34="","",VLOOKUP(Y34,$CU:$CY,5,FALSE)),IF($AB$7="","",IFERROR(VLOOKUP(Y34,$CU:$CY,4,FALSE),"")))</f>
        <v/>
      </c>
      <c r="Z36" s="590"/>
      <c r="AA36" s="591"/>
      <c r="AB36" s="405" t="s">
        <v>148</v>
      </c>
      <c r="AC36" s="403">
        <f>+CA34</f>
        <v>0</v>
      </c>
      <c r="AD36" s="404"/>
      <c r="AE36" s="457"/>
      <c r="AF36" s="457"/>
      <c r="AG36" s="459"/>
      <c r="AH36" s="459"/>
      <c r="AI36" s="459"/>
      <c r="AJ36" s="459"/>
      <c r="AK36" s="461"/>
      <c r="AL36" s="481"/>
      <c r="AM36" s="482"/>
      <c r="AN36" s="483"/>
      <c r="AO36" s="490"/>
      <c r="AP36" s="491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  <c r="BI36" s="144"/>
      <c r="BJ36" s="144"/>
      <c r="BK36" s="144"/>
      <c r="BL36" s="144"/>
      <c r="BP36" s="85" t="s">
        <v>30</v>
      </c>
      <c r="BQ36" s="86" t="e">
        <f>VLOOKUP(M37,$CZ:$DD,5,FALSE)</f>
        <v>#N/A</v>
      </c>
      <c r="BR36" s="86" t="e">
        <f>VLOOKUP(P37,$CZ:$DD,5,FALSE)</f>
        <v>#N/A</v>
      </c>
      <c r="BS36" s="86" t="e">
        <f>VLOOKUP(S37,$CZ:$DD,5,FALSE)</f>
        <v>#N/A</v>
      </c>
      <c r="BT36" s="86" t="e">
        <f>VLOOKUP(V37,$CZ:$DD,5,FALSE)</f>
        <v>#N/A</v>
      </c>
      <c r="BU36" s="86" t="e">
        <f>VLOOKUP(Y37,$CZ:$DD,5,FALSE)</f>
        <v>#N/A</v>
      </c>
      <c r="BV36" s="23"/>
      <c r="BW36" s="74"/>
      <c r="BX36" s="75" t="s">
        <v>106</v>
      </c>
      <c r="BY36" s="76">
        <f>SUMIF(BQ36:BU36,"五島市",BQ37:BU37)*AE34</f>
        <v>0</v>
      </c>
      <c r="BZ36" s="206"/>
      <c r="CA36" s="89"/>
      <c r="CB36" s="78"/>
      <c r="CC36" s="454"/>
      <c r="CD36" s="75" t="s">
        <v>106</v>
      </c>
      <c r="CE36" s="80" t="str">
        <f t="shared" si="17"/>
        <v>0</v>
      </c>
      <c r="CF36" s="81" t="str">
        <f t="shared" si="18"/>
        <v>0</v>
      </c>
      <c r="CG36" s="82">
        <f t="shared" si="19"/>
        <v>0</v>
      </c>
      <c r="CH36" s="83">
        <f t="shared" si="20"/>
        <v>0</v>
      </c>
      <c r="CI36" s="84">
        <f t="shared" si="22"/>
        <v>0</v>
      </c>
      <c r="CJ36" s="87"/>
      <c r="CK36" s="84">
        <f>(COUNTA(J36))*AE34</f>
        <v>0</v>
      </c>
      <c r="CL36" s="91"/>
      <c r="CM36" s="75" t="s">
        <v>106</v>
      </c>
      <c r="CN36" s="80" t="str">
        <f t="shared" si="21"/>
        <v>0</v>
      </c>
      <c r="CO36" s="29"/>
      <c r="CP36" s="29"/>
      <c r="CQ36" s="14"/>
      <c r="CR36" s="14"/>
      <c r="CS36" s="14"/>
      <c r="CT36" s="20"/>
      <c r="CU36" s="15">
        <v>15</v>
      </c>
      <c r="CV36" s="39" t="s">
        <v>176</v>
      </c>
      <c r="CW36" s="39" t="s">
        <v>29</v>
      </c>
      <c r="CX36" s="15">
        <v>900</v>
      </c>
      <c r="CY36" s="15">
        <v>450</v>
      </c>
      <c r="CZ36" s="15"/>
      <c r="DA36" s="15"/>
      <c r="DB36" s="15"/>
      <c r="DC36" s="15"/>
      <c r="DD36" s="15"/>
      <c r="DE36" s="20"/>
      <c r="DF36" s="20"/>
      <c r="DG36" s="20"/>
      <c r="DH36" s="20"/>
      <c r="DI36" s="20"/>
      <c r="DJ36" s="20"/>
      <c r="DK36" s="20"/>
      <c r="DL36" s="20"/>
      <c r="DM36" s="20"/>
      <c r="DN36" s="20"/>
    </row>
    <row r="37" spans="3:118" ht="15.75" customHeight="1" thickBot="1" x14ac:dyDescent="0.2">
      <c r="C37" s="630"/>
      <c r="D37" s="772" t="s">
        <v>467</v>
      </c>
      <c r="E37" s="773"/>
      <c r="F37" s="774" t="s">
        <v>467</v>
      </c>
      <c r="G37" s="775"/>
      <c r="H37" s="379" t="s">
        <v>107</v>
      </c>
      <c r="I37" s="380"/>
      <c r="J37" s="159"/>
      <c r="K37" s="4"/>
      <c r="L37" s="398" t="s">
        <v>32</v>
      </c>
      <c r="M37" s="305"/>
      <c r="N37" s="592" t="str">
        <f>IF(M37="","",VLOOKUP(M37,$CZ:$DC,3,FALSE))</f>
        <v/>
      </c>
      <c r="O37" s="593"/>
      <c r="P37" s="305"/>
      <c r="Q37" s="592" t="str">
        <f>IF(P37="","",VLOOKUP(P37,$CZ:$DC,3,FALSE))</f>
        <v/>
      </c>
      <c r="R37" s="593"/>
      <c r="S37" s="305"/>
      <c r="T37" s="592" t="str">
        <f>IF(S37="","",VLOOKUP(S37,$CZ:$DC,3,FALSE))</f>
        <v/>
      </c>
      <c r="U37" s="593"/>
      <c r="V37" s="305"/>
      <c r="W37" s="592" t="str">
        <f>IF(V37="","",VLOOKUP(V37,$CZ:$DC,3,FALSE))</f>
        <v/>
      </c>
      <c r="X37" s="593"/>
      <c r="Y37" s="305"/>
      <c r="Z37" s="592" t="str">
        <f>IF(Y37="","",VLOOKUP(Y37,$CZ:$DC,3,FALSE))</f>
        <v/>
      </c>
      <c r="AA37" s="593"/>
      <c r="AB37" s="405"/>
      <c r="AC37" s="403"/>
      <c r="AD37" s="404"/>
      <c r="AE37" s="457"/>
      <c r="AF37" s="457"/>
      <c r="AG37" s="459"/>
      <c r="AH37" s="459"/>
      <c r="AI37" s="459"/>
      <c r="AJ37" s="459"/>
      <c r="AK37" s="461"/>
      <c r="AL37" s="481"/>
      <c r="AM37" s="482"/>
      <c r="AN37" s="483"/>
      <c r="AO37" s="492" t="s">
        <v>463</v>
      </c>
      <c r="AP37" s="493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  <c r="BI37" s="144"/>
      <c r="BJ37" s="144"/>
      <c r="BK37" s="144"/>
      <c r="BL37" s="144"/>
      <c r="BP37" s="85" t="s">
        <v>33</v>
      </c>
      <c r="BQ37" s="88" t="e">
        <f>VLOOKUP(M37,$CZ:$DD,4,FALSE)</f>
        <v>#N/A</v>
      </c>
      <c r="BR37" s="88" t="e">
        <f>VLOOKUP(P37,$CZ:$DD,4,FALSE)</f>
        <v>#N/A</v>
      </c>
      <c r="BS37" s="88" t="e">
        <f>VLOOKUP(S37,$CZ:$DD,4,FALSE)</f>
        <v>#N/A</v>
      </c>
      <c r="BT37" s="88" t="e">
        <f>VLOOKUP(V37,$CZ:$DD,4,FALSE)</f>
        <v>#N/A</v>
      </c>
      <c r="BU37" s="88" t="e">
        <f>VLOOKUP(Y37,$CZ:$DD,4,FALSE)</f>
        <v>#N/A</v>
      </c>
      <c r="BV37" s="23"/>
      <c r="BW37" s="74"/>
      <c r="BX37" s="75" t="s">
        <v>107</v>
      </c>
      <c r="BY37" s="76">
        <f>SUMIF(BQ36:BU36,"新上五島町",BQ37:BU37)*AE34</f>
        <v>0</v>
      </c>
      <c r="BZ37" s="206"/>
      <c r="CA37" s="89"/>
      <c r="CB37" s="78"/>
      <c r="CC37" s="102"/>
      <c r="CD37" s="75" t="s">
        <v>107</v>
      </c>
      <c r="CE37" s="80" t="str">
        <f t="shared" si="17"/>
        <v>0</v>
      </c>
      <c r="CF37" s="81" t="str">
        <f t="shared" si="18"/>
        <v>0</v>
      </c>
      <c r="CG37" s="82">
        <f t="shared" si="19"/>
        <v>0</v>
      </c>
      <c r="CH37" s="83">
        <f t="shared" si="20"/>
        <v>0</v>
      </c>
      <c r="CI37" s="84">
        <f t="shared" si="22"/>
        <v>0</v>
      </c>
      <c r="CJ37" s="87"/>
      <c r="CK37" s="84">
        <f>(COUNTA(J37))*AE34</f>
        <v>0</v>
      </c>
      <c r="CL37" s="91"/>
      <c r="CM37" s="75" t="s">
        <v>107</v>
      </c>
      <c r="CN37" s="80" t="str">
        <f t="shared" si="21"/>
        <v>0</v>
      </c>
      <c r="CO37" s="29"/>
      <c r="CP37" s="29"/>
      <c r="CQ37" s="14"/>
      <c r="CR37" s="14"/>
      <c r="CS37" s="14"/>
      <c r="CT37" s="20"/>
      <c r="CU37" s="15">
        <v>16</v>
      </c>
      <c r="CV37" s="39" t="s">
        <v>171</v>
      </c>
      <c r="CW37" s="39" t="s">
        <v>41</v>
      </c>
      <c r="CX37" s="15">
        <v>3000</v>
      </c>
      <c r="CY37" s="15">
        <v>1500</v>
      </c>
      <c r="CZ37" s="15"/>
      <c r="DA37" s="15"/>
      <c r="DB37" s="15"/>
      <c r="DC37" s="15"/>
      <c r="DD37" s="15"/>
      <c r="DE37" s="20"/>
      <c r="DF37" s="20"/>
      <c r="DG37" s="20"/>
      <c r="DH37" s="20"/>
      <c r="DI37" s="20"/>
      <c r="DJ37" s="20"/>
      <c r="DK37" s="20"/>
      <c r="DL37" s="20"/>
      <c r="DM37" s="20"/>
      <c r="DN37" s="20"/>
    </row>
    <row r="38" spans="3:118" ht="15.75" customHeight="1" x14ac:dyDescent="0.15">
      <c r="C38" s="630"/>
      <c r="D38" s="768"/>
      <c r="E38" s="769"/>
      <c r="F38" s="733"/>
      <c r="G38" s="734"/>
      <c r="H38" s="379" t="s">
        <v>108</v>
      </c>
      <c r="I38" s="380"/>
      <c r="J38" s="159"/>
      <c r="K38" s="4"/>
      <c r="L38" s="399"/>
      <c r="M38" s="612" t="str">
        <f>IF(M37="","",VLOOKUP(M37,$CZ:$DC,2,FALSE))</f>
        <v/>
      </c>
      <c r="N38" s="613"/>
      <c r="O38" s="614"/>
      <c r="P38" s="612" t="str">
        <f>IF(P37="","",VLOOKUP(P37,$CZ:$DC,2,FALSE))</f>
        <v/>
      </c>
      <c r="Q38" s="613"/>
      <c r="R38" s="614"/>
      <c r="S38" s="612" t="str">
        <f>IF(S37="","",VLOOKUP(S37,$CZ:$DC,2,FALSE))</f>
        <v/>
      </c>
      <c r="T38" s="613"/>
      <c r="U38" s="614"/>
      <c r="V38" s="612" t="str">
        <f>IF(V37="","",VLOOKUP(V37,$CZ:$DC,2,FALSE))</f>
        <v/>
      </c>
      <c r="W38" s="613"/>
      <c r="X38" s="614"/>
      <c r="Y38" s="612" t="str">
        <f>IF(Y37="","",VLOOKUP(Y37,$CZ:$DC,2,FALSE))</f>
        <v/>
      </c>
      <c r="Z38" s="613"/>
      <c r="AA38" s="614"/>
      <c r="AB38" s="405" t="s">
        <v>135</v>
      </c>
      <c r="AC38" s="443">
        <f>SUM(AC34:AD37)</f>
        <v>0</v>
      </c>
      <c r="AD38" s="444"/>
      <c r="AE38" s="457"/>
      <c r="AF38" s="457"/>
      <c r="AG38" s="459"/>
      <c r="AH38" s="459"/>
      <c r="AI38" s="459"/>
      <c r="AJ38" s="459"/>
      <c r="AK38" s="461"/>
      <c r="AL38" s="481"/>
      <c r="AM38" s="482"/>
      <c r="AN38" s="483"/>
      <c r="AO38" s="488"/>
      <c r="AP38" s="489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  <c r="BI38" s="144"/>
      <c r="BJ38" s="144"/>
      <c r="BK38" s="144"/>
      <c r="BL38" s="144"/>
      <c r="BP38" s="85" t="s">
        <v>38</v>
      </c>
      <c r="BQ38" s="88" t="e">
        <f>BQ37/2</f>
        <v>#N/A</v>
      </c>
      <c r="BR38" s="88" t="e">
        <f>BR37/2</f>
        <v>#N/A</v>
      </c>
      <c r="BS38" s="88" t="e">
        <f>BS37/2</f>
        <v>#N/A</v>
      </c>
      <c r="BT38" s="88" t="e">
        <f>BT37/2</f>
        <v>#N/A</v>
      </c>
      <c r="BU38" s="88" t="e">
        <f>BU37/2</f>
        <v>#N/A</v>
      </c>
      <c r="BV38" s="23"/>
      <c r="BW38" s="74"/>
      <c r="BX38" s="75" t="s">
        <v>108</v>
      </c>
      <c r="BY38" s="76">
        <f>SUMIF(BQ36:BU36,"小値賀町",BQ37:BU37)*AE34</f>
        <v>0</v>
      </c>
      <c r="BZ38" s="206"/>
      <c r="CA38" s="89"/>
      <c r="CB38" s="78"/>
      <c r="CC38" s="41"/>
      <c r="CD38" s="75" t="s">
        <v>108</v>
      </c>
      <c r="CE38" s="80" t="str">
        <f t="shared" si="17"/>
        <v>0</v>
      </c>
      <c r="CF38" s="81" t="str">
        <f t="shared" si="18"/>
        <v>0</v>
      </c>
      <c r="CG38" s="82">
        <f t="shared" si="19"/>
        <v>0</v>
      </c>
      <c r="CH38" s="83">
        <f t="shared" si="20"/>
        <v>0</v>
      </c>
      <c r="CI38" s="84">
        <f t="shared" si="22"/>
        <v>0</v>
      </c>
      <c r="CJ38" s="87"/>
      <c r="CK38" s="84">
        <f>(COUNTA(J38))*AE34</f>
        <v>0</v>
      </c>
      <c r="CL38" s="91"/>
      <c r="CM38" s="75" t="s">
        <v>108</v>
      </c>
      <c r="CN38" s="80" t="str">
        <f t="shared" si="21"/>
        <v>0</v>
      </c>
      <c r="CO38" s="29"/>
      <c r="CP38" s="29"/>
      <c r="CQ38" s="14"/>
      <c r="CR38" s="14"/>
      <c r="CS38" s="14"/>
      <c r="CT38" s="20"/>
      <c r="CU38" s="15">
        <v>17</v>
      </c>
      <c r="CV38" s="39" t="s">
        <v>172</v>
      </c>
      <c r="CW38" s="39" t="s">
        <v>41</v>
      </c>
      <c r="CX38" s="15">
        <v>3000</v>
      </c>
      <c r="CY38" s="15">
        <v>1500</v>
      </c>
      <c r="CZ38" s="15"/>
      <c r="DA38" s="15"/>
      <c r="DB38" s="15"/>
      <c r="DC38" s="15"/>
      <c r="DD38" s="15"/>
      <c r="DE38" s="20"/>
      <c r="DF38" s="20"/>
      <c r="DG38" s="20"/>
      <c r="DH38" s="20"/>
      <c r="DI38" s="20"/>
      <c r="DJ38" s="20"/>
      <c r="DK38" s="20"/>
      <c r="DL38" s="20"/>
      <c r="DM38" s="20"/>
      <c r="DN38" s="20"/>
    </row>
    <row r="39" spans="3:118" ht="15.75" customHeight="1" thickBot="1" x14ac:dyDescent="0.2">
      <c r="C39" s="631"/>
      <c r="D39" s="770"/>
      <c r="E39" s="771"/>
      <c r="F39" s="735"/>
      <c r="G39" s="736"/>
      <c r="H39" s="396" t="s">
        <v>109</v>
      </c>
      <c r="I39" s="397"/>
      <c r="J39" s="293"/>
      <c r="K39" s="294"/>
      <c r="L39" s="400"/>
      <c r="M39" s="699" t="str">
        <f>IF(M37="","",VLOOKUP(M37,$CZ:$DC,4,FALSE))</f>
        <v/>
      </c>
      <c r="N39" s="700"/>
      <c r="O39" s="701"/>
      <c r="P39" s="699" t="str">
        <f>IF(P37="","",VLOOKUP(P37,$CZ:$DC,4,FALSE))</f>
        <v/>
      </c>
      <c r="Q39" s="700"/>
      <c r="R39" s="701"/>
      <c r="S39" s="699" t="str">
        <f>IF(S37="","",VLOOKUP(S37,$CZ:$DC,4,FALSE))</f>
        <v/>
      </c>
      <c r="T39" s="700"/>
      <c r="U39" s="701"/>
      <c r="V39" s="699" t="str">
        <f>IF(V37="","",VLOOKUP(V37,$CZ:$DC,4,FALSE))</f>
        <v/>
      </c>
      <c r="W39" s="700"/>
      <c r="X39" s="701"/>
      <c r="Y39" s="699" t="str">
        <f>IF(Y37="","",VLOOKUP(Y37,$CZ:$DC,4,FALSE))</f>
        <v/>
      </c>
      <c r="Z39" s="700"/>
      <c r="AA39" s="701"/>
      <c r="AB39" s="475"/>
      <c r="AC39" s="476"/>
      <c r="AD39" s="477"/>
      <c r="AE39" s="470"/>
      <c r="AF39" s="470"/>
      <c r="AG39" s="472"/>
      <c r="AH39" s="472"/>
      <c r="AI39" s="472"/>
      <c r="AJ39" s="472"/>
      <c r="AK39" s="474"/>
      <c r="AL39" s="484"/>
      <c r="AM39" s="485"/>
      <c r="AN39" s="486"/>
      <c r="AO39" s="494"/>
      <c r="AP39" s="495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  <c r="BI39" s="144"/>
      <c r="BJ39" s="144"/>
      <c r="BK39" s="144"/>
      <c r="BL39" s="144"/>
      <c r="BP39" s="29"/>
      <c r="BQ39" s="23"/>
      <c r="BR39" s="23"/>
      <c r="BS39" s="23"/>
      <c r="BT39" s="23"/>
      <c r="BU39" s="23"/>
      <c r="BV39" s="23"/>
      <c r="BW39" s="92"/>
      <c r="BX39" s="93" t="s">
        <v>109</v>
      </c>
      <c r="BY39" s="94">
        <f>SUMIF(BQ36:BU36,"宇久町",BQ37:BU37)*AE34</f>
        <v>0</v>
      </c>
      <c r="BZ39" s="207"/>
      <c r="CA39" s="89"/>
      <c r="CB39" s="78"/>
      <c r="CC39" s="55"/>
      <c r="CD39" s="93" t="s">
        <v>109</v>
      </c>
      <c r="CE39" s="97" t="str">
        <f t="shared" si="17"/>
        <v>0</v>
      </c>
      <c r="CF39" s="98" t="str">
        <f t="shared" si="18"/>
        <v>0</v>
      </c>
      <c r="CG39" s="99">
        <f t="shared" si="19"/>
        <v>0</v>
      </c>
      <c r="CH39" s="100">
        <f t="shared" si="20"/>
        <v>0</v>
      </c>
      <c r="CI39" s="101">
        <f t="shared" si="22"/>
        <v>0</v>
      </c>
      <c r="CJ39" s="87"/>
      <c r="CK39" s="101">
        <f>(COUNTA(J39))*AE34</f>
        <v>0</v>
      </c>
      <c r="CL39" s="91"/>
      <c r="CM39" s="93" t="s">
        <v>109</v>
      </c>
      <c r="CN39" s="97" t="str">
        <f t="shared" si="21"/>
        <v>0</v>
      </c>
      <c r="CO39" s="29"/>
      <c r="CP39" s="29"/>
      <c r="CQ39" s="14"/>
      <c r="CR39" s="14"/>
      <c r="CS39" s="14"/>
      <c r="CT39" s="20"/>
      <c r="CU39" s="15">
        <v>18</v>
      </c>
      <c r="CV39" s="39" t="s">
        <v>177</v>
      </c>
      <c r="CW39" s="39" t="s">
        <v>41</v>
      </c>
      <c r="CX39" s="15">
        <v>3000</v>
      </c>
      <c r="CY39" s="15">
        <v>1500</v>
      </c>
      <c r="CZ39" s="15"/>
      <c r="DA39" s="15"/>
      <c r="DB39" s="15"/>
      <c r="DC39" s="15"/>
      <c r="DD39" s="15"/>
      <c r="DE39" s="20"/>
      <c r="DF39" s="20"/>
      <c r="DG39" s="20"/>
      <c r="DH39" s="20"/>
      <c r="DI39" s="20"/>
      <c r="DJ39" s="20"/>
      <c r="DK39" s="20"/>
      <c r="DL39" s="20"/>
      <c r="DM39" s="20"/>
      <c r="DN39" s="20"/>
    </row>
    <row r="40" spans="3:118" ht="15.75" customHeight="1" thickTop="1" thickBot="1" x14ac:dyDescent="0.2">
      <c r="C40" s="632">
        <v>4</v>
      </c>
      <c r="D40" s="715"/>
      <c r="E40" s="718"/>
      <c r="F40" s="721"/>
      <c r="G40" s="722"/>
      <c r="H40" s="511" t="s">
        <v>105</v>
      </c>
      <c r="I40" s="512"/>
      <c r="J40" s="295"/>
      <c r="K40" s="296"/>
      <c r="L40" s="609" t="s">
        <v>28</v>
      </c>
      <c r="M40" s="304"/>
      <c r="N40" s="594" t="str">
        <f>IF(M40="","",VLOOKUP(M40,$CU:$CX,3,FALSE))</f>
        <v/>
      </c>
      <c r="O40" s="595"/>
      <c r="P40" s="339"/>
      <c r="Q40" s="594" t="str">
        <f>IF(P40="","",VLOOKUP(P40,$CU:$CX,3,FALSE))</f>
        <v/>
      </c>
      <c r="R40" s="595"/>
      <c r="S40" s="339"/>
      <c r="T40" s="594" t="str">
        <f>IF(S40="","",VLOOKUP(S40,$CU:$CX,3,FALSE))</f>
        <v/>
      </c>
      <c r="U40" s="595"/>
      <c r="V40" s="304"/>
      <c r="W40" s="594" t="str">
        <f>IF(V40="","",VLOOKUP(V40,$CU:$CX,3,FALSE))</f>
        <v/>
      </c>
      <c r="X40" s="595"/>
      <c r="Y40" s="304"/>
      <c r="Z40" s="594" t="str">
        <f>IF(Y40="","",VLOOKUP(Y40,$CU:$CX,3,FALSE))</f>
        <v/>
      </c>
      <c r="AA40" s="596"/>
      <c r="AB40" s="496" t="s">
        <v>147</v>
      </c>
      <c r="AC40" s="401">
        <f>CJ40</f>
        <v>0</v>
      </c>
      <c r="AD40" s="402"/>
      <c r="AE40" s="469"/>
      <c r="AF40" s="469"/>
      <c r="AG40" s="471">
        <f>(AC40+AC42)*AE40</f>
        <v>0</v>
      </c>
      <c r="AH40" s="471"/>
      <c r="AI40" s="471"/>
      <c r="AJ40" s="471">
        <f>SUM(K40:K45)*AE40</f>
        <v>0</v>
      </c>
      <c r="AK40" s="473"/>
      <c r="AL40" s="497"/>
      <c r="AM40" s="498"/>
      <c r="AN40" s="499"/>
      <c r="AO40" s="487" t="s">
        <v>462</v>
      </c>
      <c r="AP40" s="431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  <c r="BI40" s="144"/>
      <c r="BJ40" s="144"/>
      <c r="BK40" s="144"/>
      <c r="BL40" s="144"/>
      <c r="BP40" s="29"/>
      <c r="BQ40" s="23"/>
      <c r="BR40" s="23"/>
      <c r="BS40" s="23"/>
      <c r="BT40" s="23"/>
      <c r="BU40" s="23"/>
      <c r="BV40" s="23"/>
      <c r="BW40" s="64">
        <v>4</v>
      </c>
      <c r="BX40" s="65" t="s">
        <v>159</v>
      </c>
      <c r="BY40" s="66">
        <f>SUMIF(BQ42:BU42,"対馬市",BQ43:BU43)*AE40</f>
        <v>0</v>
      </c>
      <c r="BZ40" s="205"/>
      <c r="CA40" s="67">
        <f>SUM(M45:AA45)</f>
        <v>0</v>
      </c>
      <c r="CB40" s="78"/>
      <c r="CC40" s="30" t="s">
        <v>129</v>
      </c>
      <c r="CD40" s="65" t="s">
        <v>104</v>
      </c>
      <c r="CE40" s="69" t="str">
        <f t="shared" ref="CE40:CE45" si="23">IF(J40="","0",$CJ$40/$CC$41)</f>
        <v>0</v>
      </c>
      <c r="CF40" s="70" t="str">
        <f t="shared" ref="CF40:CF45" si="24">IF(J40="","0",$CJ$41/$CC$41)</f>
        <v>0</v>
      </c>
      <c r="CG40" s="71">
        <f t="shared" ref="CG40:CG45" si="25">CE40*$AE$40</f>
        <v>0</v>
      </c>
      <c r="CH40" s="72">
        <f t="shared" ref="CH40:CH45" si="26">CF40*$AE$42</f>
        <v>0</v>
      </c>
      <c r="CI40" s="73">
        <f>CG40+CH40</f>
        <v>0</v>
      </c>
      <c r="CJ40" s="67">
        <f>SUM(M42:AA42)</f>
        <v>0</v>
      </c>
      <c r="CK40" s="73">
        <f>(COUNTA(J40))*AE40</f>
        <v>0</v>
      </c>
      <c r="CL40" s="91"/>
      <c r="CM40" s="65" t="s">
        <v>104</v>
      </c>
      <c r="CN40" s="69" t="str">
        <f t="shared" ref="CN40:CN45" si="27">IF((K40)="","0",($AE$40+$AE$42)*K40*1000)</f>
        <v>0</v>
      </c>
      <c r="CO40" s="29"/>
      <c r="CP40" s="29"/>
      <c r="CQ40" s="14"/>
      <c r="CR40" s="14"/>
      <c r="CS40" s="14"/>
      <c r="CT40" s="20"/>
      <c r="CU40" s="15">
        <v>19</v>
      </c>
      <c r="CV40" s="39" t="s">
        <v>175</v>
      </c>
      <c r="CW40" s="39" t="s">
        <v>41</v>
      </c>
      <c r="CX40" s="15">
        <v>700</v>
      </c>
      <c r="CY40" s="15">
        <v>350</v>
      </c>
      <c r="CZ40" s="15"/>
      <c r="DA40" s="15"/>
      <c r="DB40" s="15"/>
      <c r="DC40" s="15"/>
      <c r="DD40" s="15"/>
      <c r="DE40" s="20"/>
      <c r="DF40" s="20"/>
      <c r="DG40" s="20"/>
      <c r="DH40" s="20"/>
      <c r="DI40" s="20"/>
      <c r="DJ40" s="20"/>
      <c r="DK40" s="20"/>
      <c r="DL40" s="20"/>
      <c r="DM40" s="20"/>
      <c r="DN40" s="20"/>
    </row>
    <row r="41" spans="3:118" ht="15.75" customHeight="1" x14ac:dyDescent="0.15">
      <c r="C41" s="630"/>
      <c r="D41" s="716"/>
      <c r="E41" s="719"/>
      <c r="F41" s="723"/>
      <c r="G41" s="724"/>
      <c r="H41" s="379" t="s">
        <v>104</v>
      </c>
      <c r="I41" s="380"/>
      <c r="J41" s="159"/>
      <c r="K41" s="4"/>
      <c r="L41" s="467"/>
      <c r="M41" s="702" t="str">
        <f>IF(M40="","",VLOOKUP(M40,$CU:$CX,2,FALSE))</f>
        <v/>
      </c>
      <c r="N41" s="703"/>
      <c r="O41" s="704"/>
      <c r="P41" s="702" t="str">
        <f>IF(P40="","",VLOOKUP(P40,$CU:$CX,2,FALSE))</f>
        <v/>
      </c>
      <c r="Q41" s="703"/>
      <c r="R41" s="704"/>
      <c r="S41" s="702" t="str">
        <f>IF(S40="","",VLOOKUP(S40,$CU:$CX,2,FALSE))</f>
        <v/>
      </c>
      <c r="T41" s="703"/>
      <c r="U41" s="704"/>
      <c r="V41" s="702" t="str">
        <f>IF(V40="","",VLOOKUP(V40,$CU:$CX,2,FALSE))</f>
        <v/>
      </c>
      <c r="W41" s="703"/>
      <c r="X41" s="704"/>
      <c r="Y41" s="702" t="str">
        <f>IF(Y40="","",VLOOKUP(Y40,$CU:$CX,2,FALSE))</f>
        <v/>
      </c>
      <c r="Z41" s="703"/>
      <c r="AA41" s="704"/>
      <c r="AB41" s="405"/>
      <c r="AC41" s="403"/>
      <c r="AD41" s="404"/>
      <c r="AE41" s="457"/>
      <c r="AF41" s="457"/>
      <c r="AG41" s="459"/>
      <c r="AH41" s="459"/>
      <c r="AI41" s="459"/>
      <c r="AJ41" s="459"/>
      <c r="AK41" s="461"/>
      <c r="AL41" s="478"/>
      <c r="AM41" s="479"/>
      <c r="AN41" s="480"/>
      <c r="AO41" s="488"/>
      <c r="AP41" s="489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  <c r="BI41" s="144"/>
      <c r="BJ41" s="144"/>
      <c r="BK41" s="144"/>
      <c r="BL41" s="144"/>
      <c r="BP41" s="29"/>
      <c r="BQ41" s="23"/>
      <c r="BR41" s="23"/>
      <c r="BS41" s="23"/>
      <c r="BT41" s="23"/>
      <c r="BU41" s="23"/>
      <c r="BV41" s="23"/>
      <c r="BW41" s="74"/>
      <c r="BX41" s="75" t="s">
        <v>104</v>
      </c>
      <c r="BY41" s="76">
        <f>SUMIF(BQ42:BU42,"壱岐市",BQ43:BU43)*AE40</f>
        <v>0</v>
      </c>
      <c r="BZ41" s="206"/>
      <c r="CA41" s="204"/>
      <c r="CB41" s="78"/>
      <c r="CC41" s="453">
        <f>COUNTA(J40:J45)</f>
        <v>0</v>
      </c>
      <c r="CD41" s="75" t="s">
        <v>105</v>
      </c>
      <c r="CE41" s="80" t="str">
        <f t="shared" si="23"/>
        <v>0</v>
      </c>
      <c r="CF41" s="81" t="str">
        <f t="shared" si="24"/>
        <v>0</v>
      </c>
      <c r="CG41" s="104">
        <f t="shared" si="25"/>
        <v>0</v>
      </c>
      <c r="CH41" s="105">
        <f t="shared" si="26"/>
        <v>0</v>
      </c>
      <c r="CI41" s="106">
        <f t="shared" ref="CI41:CI45" si="28">CG41+CH41</f>
        <v>0</v>
      </c>
      <c r="CJ41" s="107">
        <f>CJ40/2</f>
        <v>0</v>
      </c>
      <c r="CK41" s="84">
        <f>(COUNTA(J41))*AE40</f>
        <v>0</v>
      </c>
      <c r="CL41" s="91"/>
      <c r="CM41" s="75" t="s">
        <v>105</v>
      </c>
      <c r="CN41" s="80" t="str">
        <f t="shared" si="27"/>
        <v>0</v>
      </c>
      <c r="CO41" s="29"/>
      <c r="CP41" s="29"/>
      <c r="CQ41" s="14"/>
      <c r="CR41" s="14"/>
      <c r="CS41" s="14"/>
      <c r="CT41" s="20"/>
      <c r="CU41" s="15">
        <v>20</v>
      </c>
      <c r="CV41" s="39" t="s">
        <v>176</v>
      </c>
      <c r="CW41" s="39" t="s">
        <v>41</v>
      </c>
      <c r="CX41" s="15">
        <v>1400</v>
      </c>
      <c r="CY41" s="15">
        <v>700</v>
      </c>
      <c r="CZ41" s="15"/>
      <c r="DA41" s="15"/>
      <c r="DB41" s="15"/>
      <c r="DC41" s="15"/>
      <c r="DD41" s="15"/>
      <c r="DE41" s="20"/>
      <c r="DF41" s="20"/>
      <c r="DG41" s="20"/>
      <c r="DH41" s="20"/>
      <c r="DI41" s="20"/>
      <c r="DJ41" s="20"/>
      <c r="DK41" s="20"/>
      <c r="DL41" s="20"/>
      <c r="DM41" s="20"/>
      <c r="DN41" s="20"/>
    </row>
    <row r="42" spans="3:118" ht="15.75" customHeight="1" thickBot="1" x14ac:dyDescent="0.2">
      <c r="C42" s="630"/>
      <c r="D42" s="717"/>
      <c r="E42" s="720"/>
      <c r="F42" s="725"/>
      <c r="G42" s="726"/>
      <c r="H42" s="379" t="s">
        <v>106</v>
      </c>
      <c r="I42" s="380"/>
      <c r="J42" s="159"/>
      <c r="K42" s="4"/>
      <c r="L42" s="468"/>
      <c r="M42" s="589" t="str">
        <f>IF($AB$7="小学校",IF(M40="","",VLOOKUP(M40,$CU:$CY,5,FALSE)),IF($AB$7="","",IFERROR(VLOOKUP(M40,$CU:$CY,4,FALSE),"")))</f>
        <v/>
      </c>
      <c r="N42" s="590"/>
      <c r="O42" s="591"/>
      <c r="P42" s="589" t="str">
        <f>IF($AB$7="小学校",IF(P40="","",VLOOKUP(P40,$CU:$CY,5,FALSE)),IF($AB$7="","",IFERROR(VLOOKUP(P40,$CU:$CY,4,FALSE),"")))</f>
        <v/>
      </c>
      <c r="Q42" s="590"/>
      <c r="R42" s="591"/>
      <c r="S42" s="589" t="str">
        <f>IF($AB$7="小学校",IF(S40="","",VLOOKUP(S40,$CU:$CY,5,FALSE)),IF($AB$7="","",IFERROR(VLOOKUP(S40,$CU:$CY,4,FALSE),"")))</f>
        <v/>
      </c>
      <c r="T42" s="590"/>
      <c r="U42" s="591"/>
      <c r="V42" s="589" t="str">
        <f>IF($AB$7="小学校",IF(V40="","",VLOOKUP(V40,$CU:$CY,5,FALSE)),IF($AB$7="","",IFERROR(VLOOKUP(V40,$CU:$CY,4,FALSE),"")))</f>
        <v/>
      </c>
      <c r="W42" s="590"/>
      <c r="X42" s="591"/>
      <c r="Y42" s="589" t="str">
        <f>IF($AB$7="小学校",IF(Y40="","",VLOOKUP(Y40,$CU:$CY,5,FALSE)),IF($AB$7="","",IFERROR(VLOOKUP(Y40,$CU:$CY,4,FALSE),"")))</f>
        <v/>
      </c>
      <c r="Z42" s="590"/>
      <c r="AA42" s="591"/>
      <c r="AB42" s="405" t="s">
        <v>148</v>
      </c>
      <c r="AC42" s="403">
        <f>+CA40</f>
        <v>0</v>
      </c>
      <c r="AD42" s="404"/>
      <c r="AE42" s="457"/>
      <c r="AF42" s="457"/>
      <c r="AG42" s="459"/>
      <c r="AH42" s="459"/>
      <c r="AI42" s="459"/>
      <c r="AJ42" s="459"/>
      <c r="AK42" s="461"/>
      <c r="AL42" s="481"/>
      <c r="AM42" s="482"/>
      <c r="AN42" s="483"/>
      <c r="AO42" s="490"/>
      <c r="AP42" s="491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  <c r="BI42" s="144"/>
      <c r="BJ42" s="144"/>
      <c r="BK42" s="144"/>
      <c r="BL42" s="144"/>
      <c r="BP42" s="85" t="s">
        <v>30</v>
      </c>
      <c r="BQ42" s="86" t="e">
        <f>VLOOKUP(M43,$CZ:$DD,5,FALSE)</f>
        <v>#N/A</v>
      </c>
      <c r="BR42" s="86" t="e">
        <f>VLOOKUP(P43,$CZ:$DD,5,FALSE)</f>
        <v>#N/A</v>
      </c>
      <c r="BS42" s="86" t="e">
        <f>VLOOKUP(S43,$CZ:$DD,5,FALSE)</f>
        <v>#N/A</v>
      </c>
      <c r="BT42" s="86" t="e">
        <f>VLOOKUP(V43,$CZ:$DD,5,FALSE)</f>
        <v>#N/A</v>
      </c>
      <c r="BU42" s="86" t="e">
        <f>VLOOKUP(Y43,$CZ:$DD,5,FALSE)</f>
        <v>#N/A</v>
      </c>
      <c r="BV42" s="23"/>
      <c r="BW42" s="74"/>
      <c r="BX42" s="75" t="s">
        <v>106</v>
      </c>
      <c r="BY42" s="76">
        <f>SUMIF(BQ42:BU42,"五島市",BQ43:BU43)*AE40</f>
        <v>0</v>
      </c>
      <c r="BZ42" s="206"/>
      <c r="CA42" s="89"/>
      <c r="CB42" s="78"/>
      <c r="CC42" s="454"/>
      <c r="CD42" s="75" t="s">
        <v>106</v>
      </c>
      <c r="CE42" s="80" t="str">
        <f t="shared" si="23"/>
        <v>0</v>
      </c>
      <c r="CF42" s="81" t="str">
        <f t="shared" si="24"/>
        <v>0</v>
      </c>
      <c r="CG42" s="104">
        <f t="shared" si="25"/>
        <v>0</v>
      </c>
      <c r="CH42" s="105">
        <f t="shared" si="26"/>
        <v>0</v>
      </c>
      <c r="CI42" s="106">
        <f t="shared" si="28"/>
        <v>0</v>
      </c>
      <c r="CJ42" s="87"/>
      <c r="CK42" s="84">
        <f>(COUNTA(J42))*AE40</f>
        <v>0</v>
      </c>
      <c r="CL42" s="91"/>
      <c r="CM42" s="75" t="s">
        <v>106</v>
      </c>
      <c r="CN42" s="80" t="str">
        <f t="shared" si="27"/>
        <v>0</v>
      </c>
      <c r="CO42" s="29"/>
      <c r="CP42" s="29"/>
      <c r="CQ42" s="14"/>
      <c r="CR42" s="14"/>
      <c r="CS42" s="14"/>
      <c r="CT42" s="20"/>
      <c r="CU42" s="15">
        <v>21</v>
      </c>
      <c r="CV42" s="39" t="s">
        <v>174</v>
      </c>
      <c r="CW42" s="39" t="s">
        <v>41</v>
      </c>
      <c r="CX42" s="15">
        <v>300</v>
      </c>
      <c r="CY42" s="15">
        <v>150</v>
      </c>
      <c r="CZ42" s="15"/>
      <c r="DA42" s="15"/>
      <c r="DB42" s="15"/>
      <c r="DC42" s="15"/>
      <c r="DD42" s="15"/>
      <c r="DE42" s="20"/>
      <c r="DF42" s="20"/>
      <c r="DG42" s="20"/>
      <c r="DH42" s="20"/>
      <c r="DI42" s="20"/>
      <c r="DJ42" s="20"/>
      <c r="DK42" s="20"/>
      <c r="DL42" s="20"/>
      <c r="DM42" s="20"/>
      <c r="DN42" s="20"/>
    </row>
    <row r="43" spans="3:118" ht="15.75" customHeight="1" thickBot="1" x14ac:dyDescent="0.2">
      <c r="C43" s="630"/>
      <c r="D43" s="772" t="s">
        <v>467</v>
      </c>
      <c r="E43" s="773"/>
      <c r="F43" s="774" t="s">
        <v>467</v>
      </c>
      <c r="G43" s="775"/>
      <c r="H43" s="379" t="s">
        <v>107</v>
      </c>
      <c r="I43" s="380"/>
      <c r="J43" s="159"/>
      <c r="K43" s="4"/>
      <c r="L43" s="398" t="s">
        <v>32</v>
      </c>
      <c r="M43" s="305"/>
      <c r="N43" s="592" t="str">
        <f>IF(M43="","",VLOOKUP(M43,$CZ:$DC,3,FALSE))</f>
        <v/>
      </c>
      <c r="O43" s="593"/>
      <c r="P43" s="305"/>
      <c r="Q43" s="592" t="str">
        <f>IF(P43="","",VLOOKUP(P43,$CZ:$DC,3,FALSE))</f>
        <v/>
      </c>
      <c r="R43" s="593"/>
      <c r="S43" s="305"/>
      <c r="T43" s="592" t="str">
        <f>IF(S43="","",VLOOKUP(S43,$CZ:$DC,3,FALSE))</f>
        <v/>
      </c>
      <c r="U43" s="593"/>
      <c r="V43" s="305"/>
      <c r="W43" s="592" t="str">
        <f>IF(V43="","",VLOOKUP(V43,$CZ:$DC,3,FALSE))</f>
        <v/>
      </c>
      <c r="X43" s="593"/>
      <c r="Y43" s="305"/>
      <c r="Z43" s="592" t="str">
        <f>IF(Y43="","",VLOOKUP(Y43,$CZ:$DC,3,FALSE))</f>
        <v/>
      </c>
      <c r="AA43" s="593"/>
      <c r="AB43" s="405"/>
      <c r="AC43" s="403"/>
      <c r="AD43" s="404"/>
      <c r="AE43" s="457"/>
      <c r="AF43" s="457"/>
      <c r="AG43" s="459"/>
      <c r="AH43" s="459"/>
      <c r="AI43" s="459"/>
      <c r="AJ43" s="459"/>
      <c r="AK43" s="461"/>
      <c r="AL43" s="481"/>
      <c r="AM43" s="482"/>
      <c r="AN43" s="483"/>
      <c r="AO43" s="492" t="s">
        <v>463</v>
      </c>
      <c r="AP43" s="493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  <c r="BI43" s="144"/>
      <c r="BJ43" s="144"/>
      <c r="BK43" s="144"/>
      <c r="BL43" s="144"/>
      <c r="BP43" s="85" t="s">
        <v>33</v>
      </c>
      <c r="BQ43" s="88" t="e">
        <f>VLOOKUP(M43,$CZ:$DD,4,FALSE)</f>
        <v>#N/A</v>
      </c>
      <c r="BR43" s="88" t="e">
        <f>VLOOKUP(P43,$CZ:$DD,4,FALSE)</f>
        <v>#N/A</v>
      </c>
      <c r="BS43" s="88" t="e">
        <f>VLOOKUP(S43,$CZ:$DD,4,FALSE)</f>
        <v>#N/A</v>
      </c>
      <c r="BT43" s="88" t="e">
        <f>VLOOKUP(V43,$CZ:$DD,4,FALSE)</f>
        <v>#N/A</v>
      </c>
      <c r="BU43" s="88" t="e">
        <f>VLOOKUP(Y43,$CZ:$DD,4,FALSE)</f>
        <v>#N/A</v>
      </c>
      <c r="BV43" s="23"/>
      <c r="BW43" s="74"/>
      <c r="BX43" s="75" t="s">
        <v>107</v>
      </c>
      <c r="BY43" s="76">
        <f>SUMIF(BQ42:BU42,"新上五島町",BQ43:BU43)*AE40</f>
        <v>0</v>
      </c>
      <c r="BZ43" s="206"/>
      <c r="CA43" s="89"/>
      <c r="CB43" s="78"/>
      <c r="CC43" s="30"/>
      <c r="CD43" s="75" t="s">
        <v>107</v>
      </c>
      <c r="CE43" s="80" t="str">
        <f t="shared" si="23"/>
        <v>0</v>
      </c>
      <c r="CF43" s="81" t="str">
        <f t="shared" si="24"/>
        <v>0</v>
      </c>
      <c r="CG43" s="104">
        <f t="shared" si="25"/>
        <v>0</v>
      </c>
      <c r="CH43" s="105">
        <f t="shared" si="26"/>
        <v>0</v>
      </c>
      <c r="CI43" s="106">
        <f t="shared" si="28"/>
        <v>0</v>
      </c>
      <c r="CJ43" s="87"/>
      <c r="CK43" s="84">
        <f>(COUNTA(J43))*AE40</f>
        <v>0</v>
      </c>
      <c r="CL43" s="91"/>
      <c r="CM43" s="75" t="s">
        <v>107</v>
      </c>
      <c r="CN43" s="80" t="str">
        <f t="shared" si="27"/>
        <v>0</v>
      </c>
      <c r="CO43" s="29"/>
      <c r="CP43" s="29"/>
      <c r="CQ43" s="14"/>
      <c r="CR43" s="14"/>
      <c r="CS43" s="14"/>
      <c r="CT43" s="20"/>
      <c r="CU43" s="15">
        <v>22</v>
      </c>
      <c r="CV43" s="39" t="s">
        <v>178</v>
      </c>
      <c r="CW43" s="39" t="s">
        <v>41</v>
      </c>
      <c r="CX43" s="15">
        <v>2600</v>
      </c>
      <c r="CY43" s="15">
        <v>1300</v>
      </c>
      <c r="CZ43" s="15"/>
      <c r="DA43" s="15"/>
      <c r="DB43" s="15"/>
      <c r="DC43" s="15"/>
      <c r="DD43" s="15"/>
      <c r="DE43" s="20"/>
      <c r="DF43" s="20"/>
      <c r="DG43" s="20"/>
      <c r="DH43" s="20"/>
      <c r="DI43" s="20"/>
      <c r="DJ43" s="20"/>
      <c r="DK43" s="20"/>
      <c r="DL43" s="20"/>
      <c r="DM43" s="20"/>
      <c r="DN43" s="20"/>
    </row>
    <row r="44" spans="3:118" ht="15.75" customHeight="1" x14ac:dyDescent="0.15">
      <c r="C44" s="630"/>
      <c r="D44" s="768"/>
      <c r="E44" s="769"/>
      <c r="F44" s="733"/>
      <c r="G44" s="734"/>
      <c r="H44" s="379" t="s">
        <v>108</v>
      </c>
      <c r="I44" s="380"/>
      <c r="J44" s="159"/>
      <c r="K44" s="4"/>
      <c r="L44" s="399"/>
      <c r="M44" s="612" t="str">
        <f>IF(M43="","",VLOOKUP(M43,$CZ:$DC,2,FALSE))</f>
        <v/>
      </c>
      <c r="N44" s="613"/>
      <c r="O44" s="614"/>
      <c r="P44" s="612" t="str">
        <f>IF(P43="","",VLOOKUP(P43,$CZ:$DC,2,FALSE))</f>
        <v/>
      </c>
      <c r="Q44" s="613"/>
      <c r="R44" s="614"/>
      <c r="S44" s="612" t="str">
        <f>IF(S43="","",VLOOKUP(S43,$CZ:$DC,2,FALSE))</f>
        <v/>
      </c>
      <c r="T44" s="613"/>
      <c r="U44" s="614"/>
      <c r="V44" s="612" t="str">
        <f>IF(V43="","",VLOOKUP(V43,$CZ:$DC,2,FALSE))</f>
        <v/>
      </c>
      <c r="W44" s="613"/>
      <c r="X44" s="614"/>
      <c r="Y44" s="612" t="str">
        <f>IF(Y43="","",VLOOKUP(Y43,$CZ:$DC,2,FALSE))</f>
        <v/>
      </c>
      <c r="Z44" s="613"/>
      <c r="AA44" s="614"/>
      <c r="AB44" s="405" t="s">
        <v>135</v>
      </c>
      <c r="AC44" s="443">
        <f>SUM(AC40:AD43)</f>
        <v>0</v>
      </c>
      <c r="AD44" s="444"/>
      <c r="AE44" s="457"/>
      <c r="AF44" s="457"/>
      <c r="AG44" s="459"/>
      <c r="AH44" s="459"/>
      <c r="AI44" s="459"/>
      <c r="AJ44" s="459"/>
      <c r="AK44" s="461"/>
      <c r="AL44" s="481"/>
      <c r="AM44" s="482"/>
      <c r="AN44" s="483"/>
      <c r="AO44" s="488"/>
      <c r="AP44" s="489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  <c r="BI44" s="144"/>
      <c r="BJ44" s="144"/>
      <c r="BK44" s="144"/>
      <c r="BL44" s="144"/>
      <c r="BP44" s="85" t="s">
        <v>38</v>
      </c>
      <c r="BQ44" s="88" t="e">
        <f>BQ43/2</f>
        <v>#N/A</v>
      </c>
      <c r="BR44" s="88" t="e">
        <f>BR43/2</f>
        <v>#N/A</v>
      </c>
      <c r="BS44" s="88" t="e">
        <f>BS43/2</f>
        <v>#N/A</v>
      </c>
      <c r="BT44" s="88" t="e">
        <f>BT43/2</f>
        <v>#N/A</v>
      </c>
      <c r="BU44" s="88" t="e">
        <f>BU43/2</f>
        <v>#N/A</v>
      </c>
      <c r="BV44" s="23"/>
      <c r="BW44" s="74"/>
      <c r="BX44" s="75" t="s">
        <v>108</v>
      </c>
      <c r="BY44" s="76">
        <f>SUMIF(BQ42:BU42,"小値賀町",BQ43:BU43)*AE40</f>
        <v>0</v>
      </c>
      <c r="BZ44" s="206"/>
      <c r="CA44" s="89"/>
      <c r="CB44" s="78"/>
      <c r="CC44" s="41"/>
      <c r="CD44" s="75" t="s">
        <v>108</v>
      </c>
      <c r="CE44" s="80" t="str">
        <f t="shared" si="23"/>
        <v>0</v>
      </c>
      <c r="CF44" s="81" t="str">
        <f t="shared" si="24"/>
        <v>0</v>
      </c>
      <c r="CG44" s="104">
        <f t="shared" si="25"/>
        <v>0</v>
      </c>
      <c r="CH44" s="105">
        <f t="shared" si="26"/>
        <v>0</v>
      </c>
      <c r="CI44" s="106">
        <f t="shared" si="28"/>
        <v>0</v>
      </c>
      <c r="CJ44" s="87"/>
      <c r="CK44" s="84">
        <f>(COUNTA(J44))*AE40</f>
        <v>0</v>
      </c>
      <c r="CL44" s="91"/>
      <c r="CM44" s="75" t="s">
        <v>108</v>
      </c>
      <c r="CN44" s="80" t="str">
        <f t="shared" si="27"/>
        <v>0</v>
      </c>
      <c r="CO44" s="29"/>
      <c r="CP44" s="29"/>
      <c r="CQ44" s="14"/>
      <c r="CR44" s="14"/>
      <c r="CS44" s="14"/>
      <c r="CT44" s="20"/>
      <c r="CU44" s="15">
        <v>23</v>
      </c>
      <c r="CV44" s="39" t="s">
        <v>179</v>
      </c>
      <c r="CW44" s="39" t="s">
        <v>29</v>
      </c>
      <c r="CX44" s="15">
        <v>1100</v>
      </c>
      <c r="CY44" s="15">
        <v>550</v>
      </c>
      <c r="CZ44" s="15"/>
      <c r="DA44" s="15"/>
      <c r="DB44" s="15"/>
      <c r="DC44" s="15"/>
      <c r="DD44" s="15"/>
      <c r="DE44" s="20"/>
      <c r="DF44" s="20"/>
      <c r="DG44" s="20"/>
      <c r="DH44" s="20"/>
      <c r="DI44" s="20"/>
      <c r="DJ44" s="20"/>
      <c r="DK44" s="20"/>
      <c r="DL44" s="20"/>
      <c r="DM44" s="20"/>
      <c r="DN44" s="20"/>
    </row>
    <row r="45" spans="3:118" ht="15.75" customHeight="1" thickBot="1" x14ac:dyDescent="0.2">
      <c r="C45" s="631"/>
      <c r="D45" s="770"/>
      <c r="E45" s="771"/>
      <c r="F45" s="735"/>
      <c r="G45" s="736"/>
      <c r="H45" s="396" t="s">
        <v>109</v>
      </c>
      <c r="I45" s="397"/>
      <c r="J45" s="293"/>
      <c r="K45" s="294"/>
      <c r="L45" s="400"/>
      <c r="M45" s="699" t="str">
        <f>IF(M43="","",VLOOKUP(M43,$CZ:$DC,4,FALSE))</f>
        <v/>
      </c>
      <c r="N45" s="700"/>
      <c r="O45" s="701"/>
      <c r="P45" s="699" t="str">
        <f>IF(P43="","",VLOOKUP(P43,$CZ:$DC,4,FALSE))</f>
        <v/>
      </c>
      <c r="Q45" s="700"/>
      <c r="R45" s="701"/>
      <c r="S45" s="699" t="str">
        <f>IF(S43="","",VLOOKUP(S43,$CZ:$DC,4,FALSE))</f>
        <v/>
      </c>
      <c r="T45" s="700"/>
      <c r="U45" s="701"/>
      <c r="V45" s="699" t="str">
        <f>IF(V43="","",VLOOKUP(V43,$CZ:$DC,4,FALSE))</f>
        <v/>
      </c>
      <c r="W45" s="700"/>
      <c r="X45" s="701"/>
      <c r="Y45" s="699" t="str">
        <f>IF(Y43="","",VLOOKUP(Y43,$CZ:$DC,4,FALSE))</f>
        <v/>
      </c>
      <c r="Z45" s="700"/>
      <c r="AA45" s="701"/>
      <c r="AB45" s="475"/>
      <c r="AC45" s="476"/>
      <c r="AD45" s="477"/>
      <c r="AE45" s="470"/>
      <c r="AF45" s="470"/>
      <c r="AG45" s="472"/>
      <c r="AH45" s="472"/>
      <c r="AI45" s="472"/>
      <c r="AJ45" s="472"/>
      <c r="AK45" s="474"/>
      <c r="AL45" s="484"/>
      <c r="AM45" s="485"/>
      <c r="AN45" s="486"/>
      <c r="AO45" s="494"/>
      <c r="AP45" s="495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P45" s="29"/>
      <c r="BQ45" s="23"/>
      <c r="BR45" s="23"/>
      <c r="BS45" s="23"/>
      <c r="BT45" s="23"/>
      <c r="BU45" s="23"/>
      <c r="BV45" s="23"/>
      <c r="BW45" s="92"/>
      <c r="BX45" s="93" t="s">
        <v>109</v>
      </c>
      <c r="BY45" s="94">
        <f>SUMIF(BQ42:BU42,"宇久町",BQ43:BU43)*AE40</f>
        <v>0</v>
      </c>
      <c r="BZ45" s="207"/>
      <c r="CA45" s="89"/>
      <c r="CB45" s="78"/>
      <c r="CC45" s="55"/>
      <c r="CD45" s="93" t="s">
        <v>109</v>
      </c>
      <c r="CE45" s="97" t="str">
        <f t="shared" si="23"/>
        <v>0</v>
      </c>
      <c r="CF45" s="98" t="str">
        <f t="shared" si="24"/>
        <v>0</v>
      </c>
      <c r="CG45" s="108">
        <f t="shared" si="25"/>
        <v>0</v>
      </c>
      <c r="CH45" s="109">
        <f t="shared" si="26"/>
        <v>0</v>
      </c>
      <c r="CI45" s="110">
        <f t="shared" si="28"/>
        <v>0</v>
      </c>
      <c r="CJ45" s="87"/>
      <c r="CK45" s="101">
        <f>(COUNTA(J45))*AE40</f>
        <v>0</v>
      </c>
      <c r="CL45" s="91"/>
      <c r="CM45" s="93" t="s">
        <v>109</v>
      </c>
      <c r="CN45" s="97" t="str">
        <f t="shared" si="27"/>
        <v>0</v>
      </c>
      <c r="CO45" s="29"/>
      <c r="CP45" s="29"/>
      <c r="CQ45" s="14"/>
      <c r="CR45" s="14"/>
      <c r="CS45" s="14"/>
      <c r="CT45" s="20"/>
      <c r="CU45" s="15">
        <v>24</v>
      </c>
      <c r="CV45" s="39" t="s">
        <v>180</v>
      </c>
      <c r="CW45" s="39" t="s">
        <v>29</v>
      </c>
      <c r="CX45" s="15">
        <v>900</v>
      </c>
      <c r="CY45" s="15">
        <v>450</v>
      </c>
      <c r="CZ45" s="15"/>
      <c r="DA45" s="15"/>
      <c r="DB45" s="15"/>
      <c r="DC45" s="111"/>
      <c r="DD45" s="111"/>
      <c r="DE45" s="20"/>
      <c r="DF45" s="20"/>
      <c r="DG45" s="20"/>
      <c r="DH45" s="20"/>
      <c r="DI45" s="20"/>
      <c r="DJ45" s="20"/>
      <c r="DK45" s="20"/>
      <c r="DL45" s="20"/>
      <c r="DM45" s="20"/>
      <c r="DN45" s="20"/>
    </row>
    <row r="46" spans="3:118" ht="15.75" customHeight="1" thickTop="1" thickBot="1" x14ac:dyDescent="0.2">
      <c r="C46" s="630">
        <v>5</v>
      </c>
      <c r="D46" s="715"/>
      <c r="E46" s="718"/>
      <c r="F46" s="721"/>
      <c r="G46" s="722"/>
      <c r="H46" s="465" t="s">
        <v>105</v>
      </c>
      <c r="I46" s="466"/>
      <c r="J46" s="291"/>
      <c r="K46" s="292"/>
      <c r="L46" s="467" t="s">
        <v>28</v>
      </c>
      <c r="M46" s="304"/>
      <c r="N46" s="594" t="str">
        <f>IF(M46="","",VLOOKUP(M46,$CU:$CX,3,FALSE))</f>
        <v/>
      </c>
      <c r="O46" s="595"/>
      <c r="P46" s="339"/>
      <c r="Q46" s="594" t="str">
        <f>IF(P46="","",VLOOKUP(P46,$CU:$CX,3,FALSE))</f>
        <v/>
      </c>
      <c r="R46" s="595"/>
      <c r="S46" s="339"/>
      <c r="T46" s="594" t="str">
        <f>IF(S46="","",VLOOKUP(S46,$CU:$CX,3,FALSE))</f>
        <v/>
      </c>
      <c r="U46" s="595"/>
      <c r="V46" s="304"/>
      <c r="W46" s="594" t="str">
        <f>IF(V46="","",VLOOKUP(V46,$CU:$CX,3,FALSE))</f>
        <v/>
      </c>
      <c r="X46" s="595"/>
      <c r="Y46" s="304"/>
      <c r="Z46" s="594" t="str">
        <f>IF(Y46="","",VLOOKUP(Y46,$CU:$CX,3,FALSE))</f>
        <v/>
      </c>
      <c r="AA46" s="596"/>
      <c r="AB46" s="464" t="s">
        <v>147</v>
      </c>
      <c r="AC46" s="455">
        <f>CJ46</f>
        <v>0</v>
      </c>
      <c r="AD46" s="456"/>
      <c r="AE46" s="457"/>
      <c r="AF46" s="457"/>
      <c r="AG46" s="459">
        <f>(AC46+AC48)*AE46</f>
        <v>0</v>
      </c>
      <c r="AH46" s="459"/>
      <c r="AI46" s="459"/>
      <c r="AJ46" s="459">
        <f>SUM(K46:K51)*AE46</f>
        <v>0</v>
      </c>
      <c r="AK46" s="461"/>
      <c r="AL46" s="727"/>
      <c r="AM46" s="728"/>
      <c r="AN46" s="729"/>
      <c r="AO46" s="487" t="s">
        <v>462</v>
      </c>
      <c r="AP46" s="431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  <c r="BI46" s="28"/>
      <c r="BJ46" s="28"/>
      <c r="BK46" s="28"/>
      <c r="BL46" s="28"/>
      <c r="BP46" s="29"/>
      <c r="BQ46" s="23"/>
      <c r="BR46" s="23"/>
      <c r="BS46" s="23"/>
      <c r="BT46" s="23"/>
      <c r="BU46" s="23"/>
      <c r="BV46" s="23"/>
      <c r="BW46" s="64">
        <v>5</v>
      </c>
      <c r="BX46" s="65" t="s">
        <v>159</v>
      </c>
      <c r="BY46" s="66">
        <f>SUMIF(BQ48:BU48,"対馬市",BQ49:BU49)*AE46</f>
        <v>0</v>
      </c>
      <c r="BZ46" s="205"/>
      <c r="CA46" s="67">
        <f>SUM(M51:AA51)</f>
        <v>0</v>
      </c>
      <c r="CB46" s="78"/>
      <c r="CC46" s="30" t="s">
        <v>129</v>
      </c>
      <c r="CD46" s="65" t="s">
        <v>104</v>
      </c>
      <c r="CE46" s="69" t="str">
        <f t="shared" ref="CE46:CE51" si="29">IF(J46="","0",$CJ$46/$CC$47)</f>
        <v>0</v>
      </c>
      <c r="CF46" s="70" t="str">
        <f t="shared" ref="CF46:CF51" si="30">IF(J46="","0",$CJ$47/$CC$47)</f>
        <v>0</v>
      </c>
      <c r="CG46" s="71">
        <f t="shared" ref="CG46:CG51" si="31">CE46*$AE$46</f>
        <v>0</v>
      </c>
      <c r="CH46" s="72">
        <f t="shared" ref="CH46:CH51" si="32">CF46*$AE$48</f>
        <v>0</v>
      </c>
      <c r="CI46" s="73">
        <f>CG46+CH46</f>
        <v>0</v>
      </c>
      <c r="CJ46" s="67">
        <f>SUM(M48:AA48)</f>
        <v>0</v>
      </c>
      <c r="CK46" s="147">
        <f>(COUNTA(J46))*AE46</f>
        <v>0</v>
      </c>
      <c r="CL46" s="91"/>
      <c r="CM46" s="65" t="s">
        <v>104</v>
      </c>
      <c r="CN46" s="69" t="str">
        <f t="shared" ref="CN46:CN51" si="33">IF((K46)="","0",($AE$46+$AE$48)*K46*1000)</f>
        <v>0</v>
      </c>
      <c r="CO46" s="29"/>
      <c r="CP46" s="29"/>
      <c r="CQ46" s="14"/>
      <c r="CR46" s="14"/>
      <c r="CS46" s="14"/>
      <c r="CT46" s="20"/>
      <c r="CU46" s="15">
        <v>25</v>
      </c>
      <c r="CV46" s="39" t="s">
        <v>181</v>
      </c>
      <c r="CW46" s="39" t="s">
        <v>29</v>
      </c>
      <c r="CX46" s="15">
        <v>800</v>
      </c>
      <c r="CY46" s="15">
        <v>450</v>
      </c>
      <c r="CZ46" s="15"/>
      <c r="DA46" s="15"/>
      <c r="DB46" s="15"/>
      <c r="DC46" s="111"/>
      <c r="DD46" s="111"/>
      <c r="DE46" s="20"/>
      <c r="DF46" s="20"/>
      <c r="DG46" s="20"/>
      <c r="DH46" s="20"/>
      <c r="DI46" s="20"/>
      <c r="DJ46" s="20"/>
      <c r="DK46" s="20"/>
      <c r="DL46" s="20"/>
      <c r="DM46" s="20"/>
      <c r="DN46" s="20"/>
    </row>
    <row r="47" spans="3:118" ht="15.75" customHeight="1" x14ac:dyDescent="0.15">
      <c r="C47" s="630"/>
      <c r="D47" s="716"/>
      <c r="E47" s="719"/>
      <c r="F47" s="723"/>
      <c r="G47" s="724"/>
      <c r="H47" s="379" t="s">
        <v>104</v>
      </c>
      <c r="I47" s="380"/>
      <c r="J47" s="159"/>
      <c r="K47" s="4"/>
      <c r="L47" s="467"/>
      <c r="M47" s="702" t="str">
        <f>IF(M46="","",VLOOKUP(M46,$CU:$CX,2,FALSE))</f>
        <v/>
      </c>
      <c r="N47" s="703"/>
      <c r="O47" s="704"/>
      <c r="P47" s="702" t="str">
        <f>IF(P46="","",VLOOKUP(P46,$CU:$CX,2,FALSE))</f>
        <v/>
      </c>
      <c r="Q47" s="703"/>
      <c r="R47" s="704"/>
      <c r="S47" s="702" t="str">
        <f>IF(S46="","",VLOOKUP(S46,$CU:$CX,2,FALSE))</f>
        <v/>
      </c>
      <c r="T47" s="703"/>
      <c r="U47" s="704"/>
      <c r="V47" s="702" t="str">
        <f>IF(V46="","",VLOOKUP(V46,$CU:$CX,2,FALSE))</f>
        <v/>
      </c>
      <c r="W47" s="703"/>
      <c r="X47" s="704"/>
      <c r="Y47" s="702" t="str">
        <f>IF(Y46="","",VLOOKUP(Y46,$CU:$CX,2,FALSE))</f>
        <v/>
      </c>
      <c r="Z47" s="703"/>
      <c r="AA47" s="704"/>
      <c r="AB47" s="405"/>
      <c r="AC47" s="403"/>
      <c r="AD47" s="404"/>
      <c r="AE47" s="457"/>
      <c r="AF47" s="457"/>
      <c r="AG47" s="459"/>
      <c r="AH47" s="459"/>
      <c r="AI47" s="459"/>
      <c r="AJ47" s="459"/>
      <c r="AK47" s="461"/>
      <c r="AL47" s="478"/>
      <c r="AM47" s="479"/>
      <c r="AN47" s="480"/>
      <c r="AO47" s="488"/>
      <c r="AP47" s="489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P47" s="29"/>
      <c r="BQ47" s="23"/>
      <c r="BR47" s="23"/>
      <c r="BS47" s="23"/>
      <c r="BT47" s="23"/>
      <c r="BU47" s="23"/>
      <c r="BV47" s="23"/>
      <c r="BW47" s="74"/>
      <c r="BX47" s="75" t="s">
        <v>104</v>
      </c>
      <c r="BY47" s="76">
        <f>SUMIF(BQ48:BU48,"壱岐市",BQ49:BU49)*AE46</f>
        <v>0</v>
      </c>
      <c r="BZ47" s="206"/>
      <c r="CA47" s="204"/>
      <c r="CB47" s="78"/>
      <c r="CC47" s="453">
        <f>COUNTA(J46:J51)</f>
        <v>0</v>
      </c>
      <c r="CD47" s="75" t="s">
        <v>105</v>
      </c>
      <c r="CE47" s="80" t="str">
        <f t="shared" si="29"/>
        <v>0</v>
      </c>
      <c r="CF47" s="81" t="str">
        <f t="shared" si="30"/>
        <v>0</v>
      </c>
      <c r="CG47" s="82">
        <f t="shared" si="31"/>
        <v>0</v>
      </c>
      <c r="CH47" s="83">
        <f t="shared" si="32"/>
        <v>0</v>
      </c>
      <c r="CI47" s="84">
        <f t="shared" ref="CI47:CI51" si="34">CG47+CH47</f>
        <v>0</v>
      </c>
      <c r="CJ47" s="107">
        <f>CJ46/2</f>
        <v>0</v>
      </c>
      <c r="CK47" s="84">
        <f>(COUNTA(J47))*AE46</f>
        <v>0</v>
      </c>
      <c r="CL47" s="91"/>
      <c r="CM47" s="75" t="s">
        <v>105</v>
      </c>
      <c r="CN47" s="80" t="str">
        <f t="shared" si="33"/>
        <v>0</v>
      </c>
      <c r="CO47" s="29"/>
      <c r="CP47" s="29"/>
      <c r="CQ47" s="14"/>
      <c r="CR47" s="14"/>
      <c r="CS47" s="14"/>
      <c r="CT47" s="20"/>
      <c r="CU47" s="15">
        <v>26</v>
      </c>
      <c r="CV47" s="39" t="s">
        <v>182</v>
      </c>
      <c r="CW47" s="39" t="s">
        <v>29</v>
      </c>
      <c r="CX47" s="15">
        <v>400</v>
      </c>
      <c r="CY47" s="15">
        <v>200</v>
      </c>
      <c r="CZ47" s="15"/>
      <c r="DA47" s="15"/>
      <c r="DB47" s="15"/>
      <c r="DC47" s="15"/>
      <c r="DD47" s="15"/>
      <c r="DE47" s="20"/>
      <c r="DF47" s="20"/>
      <c r="DG47" s="20"/>
      <c r="DH47" s="20"/>
      <c r="DI47" s="20"/>
      <c r="DJ47" s="20"/>
      <c r="DK47" s="20"/>
      <c r="DL47" s="20"/>
      <c r="DM47" s="20"/>
      <c r="DN47" s="20"/>
    </row>
    <row r="48" spans="3:118" ht="15.75" customHeight="1" thickBot="1" x14ac:dyDescent="0.2">
      <c r="C48" s="630"/>
      <c r="D48" s="717"/>
      <c r="E48" s="720"/>
      <c r="F48" s="725"/>
      <c r="G48" s="726"/>
      <c r="H48" s="379" t="s">
        <v>106</v>
      </c>
      <c r="I48" s="380"/>
      <c r="J48" s="159"/>
      <c r="K48" s="4"/>
      <c r="L48" s="468"/>
      <c r="M48" s="589" t="str">
        <f>IF($AB$7="小学校",IF(M46="","",VLOOKUP(M46,$CU:$CY,5,FALSE)),IF($AB$7="","",IFERROR(VLOOKUP(M46,$CU:$CY,4,FALSE),"")))</f>
        <v/>
      </c>
      <c r="N48" s="590"/>
      <c r="O48" s="591"/>
      <c r="P48" s="589" t="str">
        <f>IF($AB$7="小学校",IF(P46="","",VLOOKUP(P46,$CU:$CY,5,FALSE)),IF($AB$7="","",IFERROR(VLOOKUP(P46,$CU:$CY,4,FALSE),"")))</f>
        <v/>
      </c>
      <c r="Q48" s="590"/>
      <c r="R48" s="591"/>
      <c r="S48" s="589" t="str">
        <f>IF($AB$7="小学校",IF(S46="","",VLOOKUP(S46,$CU:$CY,5,FALSE)),IF($AB$7="","",IFERROR(VLOOKUP(S46,$CU:$CY,4,FALSE),"")))</f>
        <v/>
      </c>
      <c r="T48" s="590"/>
      <c r="U48" s="591"/>
      <c r="V48" s="589" t="str">
        <f>IF($AB$7="小学校",IF(V46="","",VLOOKUP(V46,$CU:$CY,5,FALSE)),IF($AB$7="","",IFERROR(VLOOKUP(V46,$CU:$CY,4,FALSE),"")))</f>
        <v/>
      </c>
      <c r="W48" s="590"/>
      <c r="X48" s="591"/>
      <c r="Y48" s="589" t="str">
        <f>IF($AB$7="小学校",IF(Y46="","",VLOOKUP(Y46,$CU:$CY,5,FALSE)),IF($AB$7="","",IFERROR(VLOOKUP(Y46,$CU:$CY,4,FALSE),"")))</f>
        <v/>
      </c>
      <c r="Z48" s="590"/>
      <c r="AA48" s="591"/>
      <c r="AB48" s="405" t="s">
        <v>148</v>
      </c>
      <c r="AC48" s="403">
        <f>+CA46</f>
        <v>0</v>
      </c>
      <c r="AD48" s="404"/>
      <c r="AE48" s="457"/>
      <c r="AF48" s="457"/>
      <c r="AG48" s="459"/>
      <c r="AH48" s="459"/>
      <c r="AI48" s="459"/>
      <c r="AJ48" s="459"/>
      <c r="AK48" s="461"/>
      <c r="AL48" s="481"/>
      <c r="AM48" s="482"/>
      <c r="AN48" s="483"/>
      <c r="AO48" s="490"/>
      <c r="AP48" s="491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P48" s="85" t="s">
        <v>30</v>
      </c>
      <c r="BQ48" s="86" t="e">
        <f>VLOOKUP(M49,$CZ:$DD,5,FALSE)</f>
        <v>#N/A</v>
      </c>
      <c r="BR48" s="86" t="e">
        <f>VLOOKUP(P49,$CZ:$DD,5,FALSE)</f>
        <v>#N/A</v>
      </c>
      <c r="BS48" s="86" t="e">
        <f>VLOOKUP(S49,$CZ:$DD,5,FALSE)</f>
        <v>#N/A</v>
      </c>
      <c r="BT48" s="86" t="e">
        <f>VLOOKUP(V49,$CZ:$DD,5,FALSE)</f>
        <v>#N/A</v>
      </c>
      <c r="BU48" s="86" t="e">
        <f>VLOOKUP(Y49,$CZ:$DD,5,FALSE)</f>
        <v>#N/A</v>
      </c>
      <c r="BV48" s="23"/>
      <c r="BW48" s="74"/>
      <c r="BX48" s="75" t="s">
        <v>106</v>
      </c>
      <c r="BY48" s="76">
        <f>SUMIF(BQ48:BU48,"五島市",BQ49:BU49)*AE46</f>
        <v>0</v>
      </c>
      <c r="BZ48" s="206"/>
      <c r="CA48" s="89"/>
      <c r="CB48" s="78"/>
      <c r="CC48" s="454"/>
      <c r="CD48" s="75" t="s">
        <v>106</v>
      </c>
      <c r="CE48" s="80" t="str">
        <f t="shared" si="29"/>
        <v>0</v>
      </c>
      <c r="CF48" s="81" t="str">
        <f t="shared" si="30"/>
        <v>0</v>
      </c>
      <c r="CG48" s="82">
        <f t="shared" si="31"/>
        <v>0</v>
      </c>
      <c r="CH48" s="83">
        <f t="shared" si="32"/>
        <v>0</v>
      </c>
      <c r="CI48" s="84">
        <f t="shared" si="34"/>
        <v>0</v>
      </c>
      <c r="CJ48" s="87"/>
      <c r="CK48" s="84">
        <f>(COUNTA(J48))*AE46</f>
        <v>0</v>
      </c>
      <c r="CL48" s="91"/>
      <c r="CM48" s="75" t="s">
        <v>106</v>
      </c>
      <c r="CN48" s="80" t="str">
        <f t="shared" si="33"/>
        <v>0</v>
      </c>
      <c r="CO48" s="29"/>
      <c r="CP48" s="29"/>
      <c r="CQ48" s="14"/>
      <c r="CR48" s="14"/>
      <c r="CS48" s="14"/>
      <c r="CT48" s="20"/>
      <c r="CU48" s="15">
        <v>27</v>
      </c>
      <c r="CV48" s="39" t="s">
        <v>183</v>
      </c>
      <c r="CW48" s="39" t="s">
        <v>29</v>
      </c>
      <c r="CX48" s="15">
        <v>200</v>
      </c>
      <c r="CY48" s="15">
        <v>150</v>
      </c>
      <c r="CZ48" s="15"/>
      <c r="DA48" s="15"/>
      <c r="DB48" s="15"/>
      <c r="DC48" s="15"/>
      <c r="DD48" s="15"/>
      <c r="DE48" s="20"/>
      <c r="DF48" s="20"/>
      <c r="DG48" s="20"/>
      <c r="DH48" s="20"/>
      <c r="DI48" s="20"/>
      <c r="DJ48" s="20"/>
      <c r="DK48" s="20"/>
      <c r="DL48" s="20"/>
      <c r="DM48" s="20"/>
      <c r="DN48" s="20"/>
    </row>
    <row r="49" spans="3:118" ht="15.75" customHeight="1" thickBot="1" x14ac:dyDescent="0.2">
      <c r="C49" s="630"/>
      <c r="D49" s="772" t="s">
        <v>467</v>
      </c>
      <c r="E49" s="773"/>
      <c r="F49" s="774" t="s">
        <v>467</v>
      </c>
      <c r="G49" s="775"/>
      <c r="H49" s="379" t="s">
        <v>107</v>
      </c>
      <c r="I49" s="380"/>
      <c r="J49" s="159"/>
      <c r="K49" s="4"/>
      <c r="L49" s="398" t="s">
        <v>32</v>
      </c>
      <c r="M49" s="305"/>
      <c r="N49" s="592" t="str">
        <f>IF(M49="","",VLOOKUP(M49,$CZ:$DC,3,FALSE))</f>
        <v/>
      </c>
      <c r="O49" s="593"/>
      <c r="P49" s="305"/>
      <c r="Q49" s="592" t="str">
        <f>IF(P49="","",VLOOKUP(P49,$CZ:$DC,3,FALSE))</f>
        <v/>
      </c>
      <c r="R49" s="593"/>
      <c r="S49" s="305"/>
      <c r="T49" s="592" t="str">
        <f>IF(S49="","",VLOOKUP(S49,$CZ:$DC,3,FALSE))</f>
        <v/>
      </c>
      <c r="U49" s="593"/>
      <c r="V49" s="305"/>
      <c r="W49" s="592" t="str">
        <f>IF(V49="","",VLOOKUP(V49,$CZ:$DC,3,FALSE))</f>
        <v/>
      </c>
      <c r="X49" s="593"/>
      <c r="Y49" s="305"/>
      <c r="Z49" s="592" t="str">
        <f>IF(Y49="","",VLOOKUP(Y49,$CZ:$DC,3,FALSE))</f>
        <v/>
      </c>
      <c r="AA49" s="593"/>
      <c r="AB49" s="405"/>
      <c r="AC49" s="403"/>
      <c r="AD49" s="404"/>
      <c r="AE49" s="457"/>
      <c r="AF49" s="457"/>
      <c r="AG49" s="459"/>
      <c r="AH49" s="459"/>
      <c r="AI49" s="459"/>
      <c r="AJ49" s="459"/>
      <c r="AK49" s="461"/>
      <c r="AL49" s="481"/>
      <c r="AM49" s="482"/>
      <c r="AN49" s="483"/>
      <c r="AO49" s="492" t="s">
        <v>463</v>
      </c>
      <c r="AP49" s="493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P49" s="85" t="s">
        <v>33</v>
      </c>
      <c r="BQ49" s="88" t="e">
        <f>VLOOKUP(M49,$CZ:$DD,4,FALSE)</f>
        <v>#N/A</v>
      </c>
      <c r="BR49" s="88" t="e">
        <f>VLOOKUP(P49,$CZ:$DD,4,FALSE)</f>
        <v>#N/A</v>
      </c>
      <c r="BS49" s="88" t="e">
        <f>VLOOKUP(S49,$CZ:$DD,4,FALSE)</f>
        <v>#N/A</v>
      </c>
      <c r="BT49" s="88" t="e">
        <f>VLOOKUP(V49,$CZ:$DD,4,FALSE)</f>
        <v>#N/A</v>
      </c>
      <c r="BU49" s="88" t="e">
        <f>VLOOKUP(Y49,$CZ:$DD,4,FALSE)</f>
        <v>#N/A</v>
      </c>
      <c r="BV49" s="23"/>
      <c r="BW49" s="74"/>
      <c r="BX49" s="75" t="s">
        <v>107</v>
      </c>
      <c r="BY49" s="76">
        <f>SUMIF(BQ48:BU48,"新上五島町",BQ49:BU49)*AE46</f>
        <v>0</v>
      </c>
      <c r="BZ49" s="206"/>
      <c r="CA49" s="89"/>
      <c r="CB49" s="78"/>
      <c r="CC49" s="102"/>
      <c r="CD49" s="75" t="s">
        <v>107</v>
      </c>
      <c r="CE49" s="80" t="str">
        <f t="shared" si="29"/>
        <v>0</v>
      </c>
      <c r="CF49" s="81" t="str">
        <f t="shared" si="30"/>
        <v>0</v>
      </c>
      <c r="CG49" s="82">
        <f t="shared" si="31"/>
        <v>0</v>
      </c>
      <c r="CH49" s="83">
        <f t="shared" si="32"/>
        <v>0</v>
      </c>
      <c r="CI49" s="84">
        <f t="shared" si="34"/>
        <v>0</v>
      </c>
      <c r="CJ49" s="87"/>
      <c r="CK49" s="84">
        <f>(COUNTA(J49))*AE46</f>
        <v>0</v>
      </c>
      <c r="CL49" s="91"/>
      <c r="CM49" s="75" t="s">
        <v>107</v>
      </c>
      <c r="CN49" s="80" t="str">
        <f t="shared" si="33"/>
        <v>0</v>
      </c>
      <c r="CO49" s="29"/>
      <c r="CP49" s="29"/>
      <c r="CQ49" s="14"/>
      <c r="CR49" s="14"/>
      <c r="CS49" s="14"/>
      <c r="CT49" s="20"/>
      <c r="CU49" s="15">
        <v>28</v>
      </c>
      <c r="CV49" s="39" t="s">
        <v>184</v>
      </c>
      <c r="CW49" s="39" t="s">
        <v>29</v>
      </c>
      <c r="CX49" s="15">
        <v>200</v>
      </c>
      <c r="CY49" s="15">
        <v>100</v>
      </c>
      <c r="CZ49" s="15"/>
      <c r="DA49" s="15"/>
      <c r="DB49" s="15"/>
      <c r="DC49" s="15"/>
      <c r="DD49" s="15"/>
      <c r="DE49" s="20"/>
      <c r="DF49" s="20"/>
      <c r="DG49" s="20"/>
      <c r="DH49" s="20"/>
      <c r="DI49" s="20"/>
      <c r="DJ49" s="20"/>
      <c r="DK49" s="20"/>
      <c r="DL49" s="20"/>
      <c r="DM49" s="20"/>
      <c r="DN49" s="20"/>
    </row>
    <row r="50" spans="3:118" ht="15.75" customHeight="1" x14ac:dyDescent="0.15">
      <c r="C50" s="630"/>
      <c r="D50" s="768"/>
      <c r="E50" s="769"/>
      <c r="F50" s="733"/>
      <c r="G50" s="734"/>
      <c r="H50" s="379" t="s">
        <v>108</v>
      </c>
      <c r="I50" s="380"/>
      <c r="J50" s="159"/>
      <c r="K50" s="4"/>
      <c r="L50" s="399"/>
      <c r="M50" s="612" t="str">
        <f>IF(M49="","",VLOOKUP(M49,$CZ:$DC,2,FALSE))</f>
        <v/>
      </c>
      <c r="N50" s="613"/>
      <c r="O50" s="614"/>
      <c r="P50" s="612" t="str">
        <f>IF(P49="","",VLOOKUP(P49,$CZ:$DC,2,FALSE))</f>
        <v/>
      </c>
      <c r="Q50" s="613"/>
      <c r="R50" s="614"/>
      <c r="S50" s="612" t="str">
        <f>IF(S49="","",VLOOKUP(S49,$CZ:$DC,2,FALSE))</f>
        <v/>
      </c>
      <c r="T50" s="613"/>
      <c r="U50" s="614"/>
      <c r="V50" s="612" t="str">
        <f>IF(V49="","",VLOOKUP(V49,$CZ:$DC,2,FALSE))</f>
        <v/>
      </c>
      <c r="W50" s="613"/>
      <c r="X50" s="614"/>
      <c r="Y50" s="612" t="str">
        <f>IF(Y49="","",VLOOKUP(Y49,$CZ:$DC,2,FALSE))</f>
        <v/>
      </c>
      <c r="Z50" s="613"/>
      <c r="AA50" s="614"/>
      <c r="AB50" s="405" t="s">
        <v>135</v>
      </c>
      <c r="AC50" s="443">
        <f>SUM(AC46:AD49)</f>
        <v>0</v>
      </c>
      <c r="AD50" s="444"/>
      <c r="AE50" s="457"/>
      <c r="AF50" s="457"/>
      <c r="AG50" s="459"/>
      <c r="AH50" s="459"/>
      <c r="AI50" s="459"/>
      <c r="AJ50" s="459"/>
      <c r="AK50" s="461"/>
      <c r="AL50" s="481"/>
      <c r="AM50" s="482"/>
      <c r="AN50" s="483"/>
      <c r="AO50" s="488"/>
      <c r="AP50" s="489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P50" s="85" t="s">
        <v>38</v>
      </c>
      <c r="BQ50" s="88" t="e">
        <f>BQ49/2</f>
        <v>#N/A</v>
      </c>
      <c r="BR50" s="88" t="e">
        <f>BR49/2</f>
        <v>#N/A</v>
      </c>
      <c r="BS50" s="88" t="e">
        <f>BS49/2</f>
        <v>#N/A</v>
      </c>
      <c r="BT50" s="88" t="e">
        <f>BT49/2</f>
        <v>#N/A</v>
      </c>
      <c r="BU50" s="88" t="e">
        <f>BU49/2</f>
        <v>#N/A</v>
      </c>
      <c r="BV50" s="23"/>
      <c r="BW50" s="74"/>
      <c r="BX50" s="75" t="s">
        <v>108</v>
      </c>
      <c r="BY50" s="76">
        <f>SUMIF(BQ48:BU48,"小値賀町",BQ49:BU49)*AE46</f>
        <v>0</v>
      </c>
      <c r="BZ50" s="206"/>
      <c r="CA50" s="89"/>
      <c r="CB50" s="78"/>
      <c r="CC50" s="41"/>
      <c r="CD50" s="75" t="s">
        <v>108</v>
      </c>
      <c r="CE50" s="80" t="str">
        <f t="shared" si="29"/>
        <v>0</v>
      </c>
      <c r="CF50" s="81" t="str">
        <f t="shared" si="30"/>
        <v>0</v>
      </c>
      <c r="CG50" s="82">
        <f t="shared" si="31"/>
        <v>0</v>
      </c>
      <c r="CH50" s="83">
        <f t="shared" si="32"/>
        <v>0</v>
      </c>
      <c r="CI50" s="84">
        <f t="shared" si="34"/>
        <v>0</v>
      </c>
      <c r="CJ50" s="87"/>
      <c r="CK50" s="84">
        <f>(COUNTA(J50))*AE46</f>
        <v>0</v>
      </c>
      <c r="CL50" s="91"/>
      <c r="CM50" s="75" t="s">
        <v>108</v>
      </c>
      <c r="CN50" s="80" t="str">
        <f t="shared" si="33"/>
        <v>0</v>
      </c>
      <c r="CO50" s="29"/>
      <c r="CP50" s="29"/>
      <c r="CQ50" s="14"/>
      <c r="CR50" s="14"/>
      <c r="CS50" s="14"/>
      <c r="CT50" s="20"/>
      <c r="CU50" s="15">
        <v>29</v>
      </c>
      <c r="CV50" s="39" t="s">
        <v>185</v>
      </c>
      <c r="CW50" s="39" t="s">
        <v>29</v>
      </c>
      <c r="CX50" s="15">
        <v>300</v>
      </c>
      <c r="CY50" s="15">
        <v>150</v>
      </c>
      <c r="CZ50" s="15"/>
      <c r="DA50" s="15"/>
      <c r="DB50" s="15"/>
      <c r="DC50" s="15"/>
      <c r="DD50" s="15"/>
      <c r="DE50" s="20"/>
      <c r="DF50" s="20"/>
      <c r="DG50" s="20"/>
      <c r="DH50" s="20"/>
      <c r="DI50" s="20"/>
      <c r="DJ50" s="20"/>
      <c r="DK50" s="20"/>
      <c r="DL50" s="20"/>
      <c r="DM50" s="20"/>
      <c r="DN50" s="20"/>
    </row>
    <row r="51" spans="3:118" ht="15.75" customHeight="1" thickBot="1" x14ac:dyDescent="0.2">
      <c r="C51" s="633"/>
      <c r="D51" s="770"/>
      <c r="E51" s="771"/>
      <c r="F51" s="735"/>
      <c r="G51" s="736"/>
      <c r="H51" s="440" t="s">
        <v>109</v>
      </c>
      <c r="I51" s="441"/>
      <c r="J51" s="160"/>
      <c r="K51" s="5"/>
      <c r="L51" s="442"/>
      <c r="M51" s="699" t="str">
        <f>IF(M49="","",VLOOKUP(M49,$CZ:$DC,4,FALSE))</f>
        <v/>
      </c>
      <c r="N51" s="700"/>
      <c r="O51" s="701"/>
      <c r="P51" s="699" t="str">
        <f>IF(P49="","",VLOOKUP(P49,$CZ:$DC,4,FALSE))</f>
        <v/>
      </c>
      <c r="Q51" s="700"/>
      <c r="R51" s="701"/>
      <c r="S51" s="699" t="str">
        <f>IF(S49="","",VLOOKUP(S49,$CZ:$DC,4,FALSE))</f>
        <v/>
      </c>
      <c r="T51" s="700"/>
      <c r="U51" s="701"/>
      <c r="V51" s="699" t="str">
        <f>IF(V49="","",VLOOKUP(V49,$CZ:$DC,4,FALSE))</f>
        <v/>
      </c>
      <c r="W51" s="700"/>
      <c r="X51" s="701"/>
      <c r="Y51" s="699" t="str">
        <f>IF(Y49="","",VLOOKUP(Y49,$CZ:$DC,4,FALSE))</f>
        <v/>
      </c>
      <c r="Z51" s="700"/>
      <c r="AA51" s="701"/>
      <c r="AB51" s="463"/>
      <c r="AC51" s="445"/>
      <c r="AD51" s="446"/>
      <c r="AE51" s="458"/>
      <c r="AF51" s="458"/>
      <c r="AG51" s="460"/>
      <c r="AH51" s="460"/>
      <c r="AI51" s="460"/>
      <c r="AJ51" s="460"/>
      <c r="AK51" s="462"/>
      <c r="AL51" s="730"/>
      <c r="AM51" s="731"/>
      <c r="AN51" s="732"/>
      <c r="AO51" s="494"/>
      <c r="AP51" s="495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P51" s="29"/>
      <c r="BQ51" s="23"/>
      <c r="BR51" s="23"/>
      <c r="BS51" s="23"/>
      <c r="BT51" s="23"/>
      <c r="BU51" s="23"/>
      <c r="BV51" s="23"/>
      <c r="BW51" s="145"/>
      <c r="BX51" s="93" t="s">
        <v>109</v>
      </c>
      <c r="BY51" s="94">
        <f>SUMIF(BQ48:BU48,"宇久町",BQ49:BU49)*AE46</f>
        <v>0</v>
      </c>
      <c r="BZ51" s="207"/>
      <c r="CA51" s="89"/>
      <c r="CB51" s="78"/>
      <c r="CC51" s="55"/>
      <c r="CD51" s="96" t="s">
        <v>109</v>
      </c>
      <c r="CE51" s="97" t="str">
        <f t="shared" si="29"/>
        <v>0</v>
      </c>
      <c r="CF51" s="98" t="str">
        <f t="shared" si="30"/>
        <v>0</v>
      </c>
      <c r="CG51" s="99">
        <f t="shared" si="31"/>
        <v>0</v>
      </c>
      <c r="CH51" s="100">
        <f t="shared" si="32"/>
        <v>0</v>
      </c>
      <c r="CI51" s="101">
        <f t="shared" si="34"/>
        <v>0</v>
      </c>
      <c r="CJ51" s="154"/>
      <c r="CK51" s="101">
        <f>(COUNTA(J51))*AE46</f>
        <v>0</v>
      </c>
      <c r="CL51" s="91"/>
      <c r="CM51" s="146" t="s">
        <v>109</v>
      </c>
      <c r="CN51" s="113" t="str">
        <f t="shared" si="33"/>
        <v>0</v>
      </c>
      <c r="CO51" s="29"/>
      <c r="CP51" s="29"/>
      <c r="CQ51" s="14"/>
      <c r="CR51" s="14"/>
      <c r="CS51" s="14"/>
      <c r="CT51" s="20"/>
      <c r="CU51" s="15">
        <v>30</v>
      </c>
      <c r="CV51" s="39" t="s">
        <v>186</v>
      </c>
      <c r="CW51" s="39" t="s">
        <v>29</v>
      </c>
      <c r="CX51" s="15">
        <v>1000</v>
      </c>
      <c r="CY51" s="15">
        <v>500</v>
      </c>
      <c r="CZ51" s="15"/>
      <c r="DA51" s="15"/>
      <c r="DB51" s="15"/>
      <c r="DC51" s="15"/>
      <c r="DD51" s="15"/>
      <c r="DE51" s="20"/>
      <c r="DF51" s="20"/>
      <c r="DG51" s="20"/>
      <c r="DH51" s="20"/>
      <c r="DI51" s="20"/>
      <c r="DJ51" s="20"/>
      <c r="DK51" s="20"/>
      <c r="DL51" s="20"/>
      <c r="DM51" s="20"/>
      <c r="DN51" s="20"/>
    </row>
    <row r="52" spans="3:118" ht="15.75" customHeight="1" x14ac:dyDescent="0.15">
      <c r="J52" s="18"/>
      <c r="K52" s="22"/>
      <c r="O52" s="22"/>
      <c r="P52" s="22"/>
      <c r="S52" s="20"/>
      <c r="Y52" s="20"/>
      <c r="AB52" s="406" t="s">
        <v>42</v>
      </c>
      <c r="AC52" s="407"/>
      <c r="AD52" s="408"/>
      <c r="AE52" s="420">
        <f>AE22+AE28+AE34+AE40+AE46</f>
        <v>125</v>
      </c>
      <c r="AF52" s="421"/>
      <c r="AG52" s="424">
        <f>AG22+AG28+AG34+AG40+AG46</f>
        <v>887500</v>
      </c>
      <c r="AH52" s="425"/>
      <c r="AI52" s="426"/>
      <c r="AJ52" s="424">
        <f>AJ22+AJ28+AJ34+AJ40+AJ46</f>
        <v>250</v>
      </c>
      <c r="AK52" s="426"/>
      <c r="AN52" s="22"/>
      <c r="AO52" s="20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P52" s="29"/>
      <c r="BQ52" s="23"/>
      <c r="BR52" s="23"/>
      <c r="BS52" s="23"/>
      <c r="BT52" s="23"/>
      <c r="BU52" s="23"/>
      <c r="BV52" s="23"/>
      <c r="BW52" s="152" t="s">
        <v>135</v>
      </c>
      <c r="BX52" s="65" t="s">
        <v>159</v>
      </c>
      <c r="BY52" s="153">
        <f>BY22+BY28+BY34+BY40+BY46</f>
        <v>0</v>
      </c>
      <c r="BZ52" s="205"/>
      <c r="CA52" s="73">
        <f>SUM(BY52:BZ52)</f>
        <v>0</v>
      </c>
      <c r="CB52" s="25"/>
      <c r="CC52" s="25"/>
      <c r="CD52" s="115"/>
      <c r="CE52" s="91"/>
      <c r="CF52" s="91"/>
      <c r="CG52" s="25"/>
      <c r="CH52" s="148" t="s">
        <v>104</v>
      </c>
      <c r="CI52" s="147">
        <f>CI22+CI28+CI34+CI40+CI46</f>
        <v>0</v>
      </c>
      <c r="CJ52" s="25"/>
      <c r="CK52" s="73">
        <f>CK22+CK28+CK34+CK40+CK46</f>
        <v>0</v>
      </c>
      <c r="CL52" s="91"/>
      <c r="CM52" s="155" t="s">
        <v>104</v>
      </c>
      <c r="CN52" s="73">
        <f>CN22+CN28+CN34+CN40+CN46</f>
        <v>0</v>
      </c>
      <c r="CO52" s="29"/>
      <c r="CP52" s="29"/>
      <c r="CQ52" s="14"/>
      <c r="CR52" s="14"/>
      <c r="CS52" s="14"/>
      <c r="CT52" s="20"/>
      <c r="CU52" s="15">
        <v>31</v>
      </c>
      <c r="CV52" s="39" t="s">
        <v>187</v>
      </c>
      <c r="CW52" s="39" t="s">
        <v>29</v>
      </c>
      <c r="CX52" s="15">
        <v>1200</v>
      </c>
      <c r="CY52" s="15">
        <v>600</v>
      </c>
      <c r="CZ52" s="15"/>
      <c r="DA52" s="15"/>
      <c r="DB52" s="15"/>
      <c r="DC52" s="15"/>
      <c r="DD52" s="15"/>
      <c r="DE52" s="20"/>
      <c r="DF52" s="20"/>
      <c r="DG52" s="20"/>
      <c r="DH52" s="20"/>
      <c r="DI52" s="20"/>
      <c r="DJ52" s="20"/>
      <c r="DK52" s="20"/>
      <c r="DL52" s="20"/>
      <c r="DM52" s="20"/>
      <c r="DN52" s="20"/>
    </row>
    <row r="53" spans="3:118" ht="15.75" customHeight="1" thickBot="1" x14ac:dyDescent="0.2">
      <c r="H53" s="195"/>
      <c r="I53" s="195"/>
      <c r="J53" s="196"/>
      <c r="K53" s="197"/>
      <c r="L53" s="198"/>
      <c r="M53" s="199"/>
      <c r="N53" s="200"/>
      <c r="O53" s="200"/>
      <c r="P53" s="200"/>
      <c r="Q53" s="199"/>
      <c r="S53" s="20"/>
      <c r="Y53" s="20"/>
      <c r="AB53" s="409"/>
      <c r="AC53" s="410"/>
      <c r="AD53" s="411"/>
      <c r="AE53" s="422"/>
      <c r="AF53" s="423"/>
      <c r="AG53" s="427"/>
      <c r="AH53" s="428"/>
      <c r="AI53" s="429"/>
      <c r="AJ53" s="427"/>
      <c r="AK53" s="429"/>
      <c r="AN53" s="22"/>
      <c r="AO53" s="20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P53" s="29"/>
      <c r="BQ53" s="23"/>
      <c r="BR53" s="23"/>
      <c r="BS53" s="23"/>
      <c r="BT53" s="23"/>
      <c r="BU53" s="23"/>
      <c r="BV53" s="23"/>
      <c r="BW53" s="117"/>
      <c r="BX53" s="75" t="s">
        <v>104</v>
      </c>
      <c r="BY53" s="118">
        <f t="shared" ref="BY53:BY57" si="35">BY23+BY29+BY35+BY41+BY47</f>
        <v>0</v>
      </c>
      <c r="BZ53" s="206"/>
      <c r="CA53" s="84">
        <f t="shared" ref="CA53:CA57" si="36">SUM(BY53:BZ53)</f>
        <v>0</v>
      </c>
      <c r="CB53" s="25"/>
      <c r="CC53" s="435"/>
      <c r="CD53" s="115"/>
      <c r="CE53" s="91"/>
      <c r="CF53" s="91"/>
      <c r="CG53" s="25"/>
      <c r="CH53" s="79" t="s">
        <v>105</v>
      </c>
      <c r="CI53" s="84">
        <f t="shared" ref="CI53:CI57" si="37">CI23+CI29+CI35+CI41+CI47</f>
        <v>0</v>
      </c>
      <c r="CJ53" s="25"/>
      <c r="CK53" s="84">
        <f t="shared" ref="CK53:CK57" si="38">CK23+CK29+CK35+CK41+CK47</f>
        <v>0</v>
      </c>
      <c r="CL53" s="91"/>
      <c r="CM53" s="119" t="s">
        <v>105</v>
      </c>
      <c r="CN53" s="84">
        <f t="shared" ref="CN53:CN57" si="39">CN23+CN29+CN35+CN41+CN47</f>
        <v>0</v>
      </c>
      <c r="CO53" s="29"/>
      <c r="CP53" s="29"/>
      <c r="CQ53" s="14"/>
      <c r="CR53" s="14"/>
      <c r="CS53" s="14"/>
      <c r="CT53" s="20"/>
      <c r="CU53" s="15">
        <v>32</v>
      </c>
      <c r="CV53" s="39" t="s">
        <v>188</v>
      </c>
      <c r="CW53" s="39" t="s">
        <v>29</v>
      </c>
      <c r="CX53" s="15">
        <v>300</v>
      </c>
      <c r="CY53" s="15">
        <v>150</v>
      </c>
      <c r="CZ53" s="15"/>
      <c r="DA53" s="15"/>
      <c r="DB53" s="15"/>
      <c r="DC53" s="15"/>
      <c r="DD53" s="15"/>
      <c r="DE53" s="20"/>
      <c r="DF53" s="20"/>
      <c r="DG53" s="20"/>
      <c r="DH53" s="20"/>
      <c r="DI53" s="20"/>
      <c r="DJ53" s="20"/>
      <c r="DK53" s="20"/>
      <c r="DL53" s="20"/>
      <c r="DM53" s="20"/>
      <c r="DN53" s="20"/>
    </row>
    <row r="54" spans="3:118" ht="15.75" customHeight="1" thickBot="1" x14ac:dyDescent="0.2">
      <c r="D54" s="178"/>
      <c r="E54" s="210" t="s">
        <v>252</v>
      </c>
      <c r="F54" s="452" t="s">
        <v>161</v>
      </c>
      <c r="G54" s="452"/>
      <c r="H54" s="452"/>
      <c r="I54" s="452" t="s">
        <v>162</v>
      </c>
      <c r="J54" s="452"/>
      <c r="K54" s="211" t="s">
        <v>163</v>
      </c>
      <c r="L54" s="211"/>
      <c r="M54" s="450" t="s">
        <v>164</v>
      </c>
      <c r="N54" s="451"/>
      <c r="O54" s="210" t="s">
        <v>252</v>
      </c>
      <c r="P54" s="452" t="s">
        <v>161</v>
      </c>
      <c r="Q54" s="452"/>
      <c r="R54" s="452"/>
      <c r="S54" s="452" t="s">
        <v>162</v>
      </c>
      <c r="T54" s="452"/>
      <c r="U54" s="211" t="s">
        <v>163</v>
      </c>
      <c r="V54" s="211"/>
      <c r="W54" s="450" t="s">
        <v>164</v>
      </c>
      <c r="X54" s="451"/>
      <c r="Y54" s="20"/>
      <c r="AG54" s="20"/>
      <c r="AK54" s="20"/>
      <c r="AN54" s="123"/>
      <c r="AO54" s="20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P54" s="120"/>
      <c r="BQ54" s="121"/>
      <c r="BR54" s="121"/>
      <c r="BS54" s="121"/>
      <c r="BT54" s="121"/>
      <c r="BU54" s="121"/>
      <c r="BV54" s="78"/>
      <c r="BW54" s="117"/>
      <c r="BX54" s="75" t="s">
        <v>106</v>
      </c>
      <c r="BY54" s="118">
        <f t="shared" si="35"/>
        <v>425000</v>
      </c>
      <c r="BZ54" s="206"/>
      <c r="CA54" s="84">
        <f>SUM(BY54:BZ54)</f>
        <v>425000</v>
      </c>
      <c r="CB54" s="25"/>
      <c r="CC54" s="435"/>
      <c r="CD54" s="115"/>
      <c r="CE54" s="91"/>
      <c r="CF54" s="91"/>
      <c r="CG54" s="25"/>
      <c r="CH54" s="79" t="s">
        <v>106</v>
      </c>
      <c r="CI54" s="84">
        <f t="shared" si="37"/>
        <v>462500</v>
      </c>
      <c r="CJ54" s="25"/>
      <c r="CK54" s="84">
        <f t="shared" si="38"/>
        <v>125</v>
      </c>
      <c r="CL54" s="91"/>
      <c r="CM54" s="119" t="s">
        <v>106</v>
      </c>
      <c r="CN54" s="84">
        <f t="shared" si="39"/>
        <v>250000</v>
      </c>
      <c r="CO54" s="29"/>
      <c r="CP54" s="29"/>
      <c r="CQ54" s="14"/>
      <c r="CR54" s="14"/>
      <c r="CS54" s="14"/>
      <c r="CT54" s="20"/>
      <c r="CU54" s="15">
        <v>33</v>
      </c>
      <c r="CV54" s="39" t="s">
        <v>189</v>
      </c>
      <c r="CW54" s="39" t="s">
        <v>29</v>
      </c>
      <c r="CX54" s="15">
        <v>700</v>
      </c>
      <c r="CY54" s="15">
        <v>350</v>
      </c>
      <c r="CZ54" s="15"/>
      <c r="DA54" s="15"/>
      <c r="DB54" s="15"/>
      <c r="DC54" s="15"/>
      <c r="DD54" s="15"/>
      <c r="DE54" s="20"/>
      <c r="DF54" s="20"/>
      <c r="DG54" s="20"/>
      <c r="DH54" s="20"/>
      <c r="DI54" s="20"/>
      <c r="DJ54" s="20"/>
      <c r="DK54" s="20"/>
      <c r="DL54" s="20"/>
      <c r="DM54" s="20"/>
      <c r="DN54" s="20"/>
    </row>
    <row r="55" spans="3:118" ht="15.75" customHeight="1" x14ac:dyDescent="0.15">
      <c r="D55" s="178"/>
      <c r="E55" s="320">
        <v>87</v>
      </c>
      <c r="F55" s="412" t="s">
        <v>224</v>
      </c>
      <c r="G55" s="412"/>
      <c r="H55" s="412"/>
      <c r="I55" s="412" t="s">
        <v>29</v>
      </c>
      <c r="J55" s="412"/>
      <c r="K55" s="414">
        <v>1100</v>
      </c>
      <c r="L55" s="414"/>
      <c r="M55" s="414">
        <v>550</v>
      </c>
      <c r="N55" s="627"/>
      <c r="O55" s="320">
        <v>1</v>
      </c>
      <c r="P55" s="412" t="s">
        <v>165</v>
      </c>
      <c r="Q55" s="412"/>
      <c r="R55" s="412"/>
      <c r="S55" s="412" t="s">
        <v>29</v>
      </c>
      <c r="T55" s="412"/>
      <c r="U55" s="414">
        <v>900</v>
      </c>
      <c r="V55" s="414"/>
      <c r="W55" s="414">
        <v>450</v>
      </c>
      <c r="X55" s="627"/>
      <c r="Y55" s="20"/>
      <c r="Z55" s="163" t="s">
        <v>158</v>
      </c>
      <c r="AA55" s="430"/>
      <c r="AB55" s="430"/>
      <c r="AC55" s="430"/>
      <c r="AD55" s="430"/>
      <c r="AE55" s="430"/>
      <c r="AF55" s="430"/>
      <c r="AG55" s="430"/>
      <c r="AH55" s="430"/>
      <c r="AI55" s="430"/>
      <c r="AJ55" s="430"/>
      <c r="AK55" s="430"/>
      <c r="AL55" s="430"/>
      <c r="AM55" s="430"/>
      <c r="AN55" s="430"/>
      <c r="AO55" s="430"/>
      <c r="AP55" s="431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P55" s="120"/>
      <c r="BQ55" s="122"/>
      <c r="BR55" s="122"/>
      <c r="BS55" s="122"/>
      <c r="BT55" s="122"/>
      <c r="BU55" s="122"/>
      <c r="BV55" s="78"/>
      <c r="BW55" s="117"/>
      <c r="BX55" s="75" t="s">
        <v>107</v>
      </c>
      <c r="BY55" s="118">
        <f t="shared" si="35"/>
        <v>0</v>
      </c>
      <c r="BZ55" s="206"/>
      <c r="CA55" s="84">
        <f t="shared" si="36"/>
        <v>0</v>
      </c>
      <c r="CB55" s="25"/>
      <c r="CC55" s="25"/>
      <c r="CD55" s="115"/>
      <c r="CE55" s="91"/>
      <c r="CF55" s="91"/>
      <c r="CG55" s="25"/>
      <c r="CH55" s="79" t="s">
        <v>107</v>
      </c>
      <c r="CI55" s="84">
        <f t="shared" si="37"/>
        <v>0</v>
      </c>
      <c r="CJ55" s="25"/>
      <c r="CK55" s="84">
        <f t="shared" si="38"/>
        <v>0</v>
      </c>
      <c r="CL55" s="91"/>
      <c r="CM55" s="119" t="s">
        <v>107</v>
      </c>
      <c r="CN55" s="84">
        <f t="shared" si="39"/>
        <v>0</v>
      </c>
      <c r="CO55" s="29"/>
      <c r="CP55" s="29"/>
      <c r="CQ55" s="14"/>
      <c r="CR55" s="14"/>
      <c r="CS55" s="14"/>
      <c r="CT55" s="20"/>
      <c r="CU55" s="15">
        <v>34</v>
      </c>
      <c r="CV55" s="39" t="s">
        <v>190</v>
      </c>
      <c r="CW55" s="39" t="s">
        <v>29</v>
      </c>
      <c r="CX55" s="15">
        <v>1100</v>
      </c>
      <c r="CY55" s="15">
        <v>550</v>
      </c>
      <c r="CZ55" s="15"/>
      <c r="DA55" s="15"/>
      <c r="DB55" s="15"/>
      <c r="DC55" s="15"/>
      <c r="DD55" s="15"/>
      <c r="DE55" s="20"/>
      <c r="DF55" s="20"/>
      <c r="DG55" s="20"/>
      <c r="DH55" s="20"/>
      <c r="DI55" s="20"/>
      <c r="DJ55" s="20"/>
      <c r="DK55" s="20"/>
      <c r="DL55" s="20"/>
      <c r="DM55" s="20"/>
      <c r="DN55" s="20"/>
    </row>
    <row r="56" spans="3:118" ht="15.75" customHeight="1" x14ac:dyDescent="0.15">
      <c r="C56" s="175"/>
      <c r="D56" s="178"/>
      <c r="E56" s="321">
        <v>88</v>
      </c>
      <c r="F56" s="413" t="s">
        <v>224</v>
      </c>
      <c r="G56" s="413"/>
      <c r="H56" s="413"/>
      <c r="I56" s="413" t="s">
        <v>254</v>
      </c>
      <c r="J56" s="413"/>
      <c r="K56" s="449">
        <v>2300</v>
      </c>
      <c r="L56" s="449"/>
      <c r="M56" s="449">
        <v>1150</v>
      </c>
      <c r="N56" s="628"/>
      <c r="O56" s="321">
        <v>2</v>
      </c>
      <c r="P56" s="413" t="s">
        <v>166</v>
      </c>
      <c r="Q56" s="413"/>
      <c r="R56" s="413"/>
      <c r="S56" s="413" t="s">
        <v>29</v>
      </c>
      <c r="T56" s="413"/>
      <c r="U56" s="449">
        <v>1300</v>
      </c>
      <c r="V56" s="449"/>
      <c r="W56" s="449">
        <v>650</v>
      </c>
      <c r="X56" s="628"/>
      <c r="Y56" s="20"/>
      <c r="Z56" s="415"/>
      <c r="AA56" s="416"/>
      <c r="AB56" s="416"/>
      <c r="AC56" s="416"/>
      <c r="AD56" s="416"/>
      <c r="AE56" s="416"/>
      <c r="AF56" s="416"/>
      <c r="AG56" s="416"/>
      <c r="AH56" s="416"/>
      <c r="AI56" s="416"/>
      <c r="AJ56" s="416"/>
      <c r="AK56" s="416"/>
      <c r="AL56" s="416"/>
      <c r="AM56" s="416"/>
      <c r="AN56" s="416"/>
      <c r="AO56" s="416"/>
      <c r="AP56" s="417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P56" s="120"/>
      <c r="BQ56" s="122"/>
      <c r="BR56" s="122"/>
      <c r="BS56" s="122"/>
      <c r="BT56" s="122"/>
      <c r="BU56" s="122"/>
      <c r="BV56" s="78"/>
      <c r="BW56" s="117"/>
      <c r="BX56" s="75" t="s">
        <v>108</v>
      </c>
      <c r="BY56" s="118">
        <f t="shared" si="35"/>
        <v>0</v>
      </c>
      <c r="BZ56" s="206"/>
      <c r="CA56" s="84">
        <f t="shared" si="36"/>
        <v>0</v>
      </c>
      <c r="CB56" s="25"/>
      <c r="CC56" s="25"/>
      <c r="CD56" s="115"/>
      <c r="CE56" s="91"/>
      <c r="CF56" s="91"/>
      <c r="CG56" s="25"/>
      <c r="CH56" s="79" t="s">
        <v>108</v>
      </c>
      <c r="CI56" s="84">
        <f t="shared" si="37"/>
        <v>0</v>
      </c>
      <c r="CJ56" s="25"/>
      <c r="CK56" s="84">
        <f t="shared" si="38"/>
        <v>0</v>
      </c>
      <c r="CL56" s="91"/>
      <c r="CM56" s="119" t="s">
        <v>108</v>
      </c>
      <c r="CN56" s="84">
        <f t="shared" si="39"/>
        <v>0</v>
      </c>
      <c r="CO56" s="29"/>
      <c r="CP56" s="29"/>
      <c r="CQ56" s="14"/>
      <c r="CR56" s="14"/>
      <c r="CS56" s="14"/>
      <c r="CT56" s="20"/>
      <c r="CU56" s="15">
        <v>35</v>
      </c>
      <c r="CV56" s="39" t="s">
        <v>191</v>
      </c>
      <c r="CW56" s="39" t="s">
        <v>29</v>
      </c>
      <c r="CX56" s="15">
        <v>400</v>
      </c>
      <c r="CY56" s="15">
        <v>200</v>
      </c>
      <c r="CZ56" s="15"/>
      <c r="DA56" s="15"/>
      <c r="DB56" s="15"/>
      <c r="DC56" s="15"/>
      <c r="DD56" s="15"/>
      <c r="DE56" s="20"/>
      <c r="DF56" s="20"/>
      <c r="DG56" s="20"/>
      <c r="DH56" s="20"/>
      <c r="DI56" s="20"/>
      <c r="DJ56" s="20"/>
      <c r="DK56" s="20"/>
      <c r="DL56" s="20"/>
      <c r="DM56" s="20"/>
      <c r="DN56" s="20"/>
    </row>
    <row r="57" spans="3:118" ht="15.75" customHeight="1" thickBot="1" x14ac:dyDescent="0.2">
      <c r="C57" s="175"/>
      <c r="D57" s="190"/>
      <c r="E57" s="321">
        <v>89</v>
      </c>
      <c r="F57" s="413" t="s">
        <v>225</v>
      </c>
      <c r="G57" s="413"/>
      <c r="H57" s="413"/>
      <c r="I57" s="413" t="s">
        <v>29</v>
      </c>
      <c r="J57" s="413"/>
      <c r="K57" s="449">
        <v>1000</v>
      </c>
      <c r="L57" s="449"/>
      <c r="M57" s="449">
        <v>500</v>
      </c>
      <c r="N57" s="628"/>
      <c r="O57" s="321">
        <v>7</v>
      </c>
      <c r="P57" s="413" t="s">
        <v>165</v>
      </c>
      <c r="Q57" s="413"/>
      <c r="R57" s="413"/>
      <c r="S57" s="413" t="s">
        <v>254</v>
      </c>
      <c r="T57" s="413"/>
      <c r="U57" s="449">
        <v>3300</v>
      </c>
      <c r="V57" s="449"/>
      <c r="W57" s="449">
        <v>1650</v>
      </c>
      <c r="X57" s="628"/>
      <c r="Y57" s="20"/>
      <c r="Z57" s="415"/>
      <c r="AA57" s="416"/>
      <c r="AB57" s="416"/>
      <c r="AC57" s="416"/>
      <c r="AD57" s="416"/>
      <c r="AE57" s="416"/>
      <c r="AF57" s="416"/>
      <c r="AG57" s="416"/>
      <c r="AH57" s="416"/>
      <c r="AI57" s="416"/>
      <c r="AJ57" s="416"/>
      <c r="AK57" s="416"/>
      <c r="AL57" s="416"/>
      <c r="AM57" s="416"/>
      <c r="AN57" s="416"/>
      <c r="AO57" s="416"/>
      <c r="AP57" s="417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P57" s="116"/>
      <c r="BQ57" s="78"/>
      <c r="BR57" s="78"/>
      <c r="BS57" s="78"/>
      <c r="BT57" s="78"/>
      <c r="BU57" s="78"/>
      <c r="BV57" s="78"/>
      <c r="BW57" s="125"/>
      <c r="BX57" s="93" t="s">
        <v>109</v>
      </c>
      <c r="BY57" s="103">
        <f t="shared" si="35"/>
        <v>0</v>
      </c>
      <c r="BZ57" s="207"/>
      <c r="CA57" s="101">
        <f t="shared" si="36"/>
        <v>0</v>
      </c>
      <c r="CB57" s="25"/>
      <c r="CC57" s="25"/>
      <c r="CD57" s="115"/>
      <c r="CE57" s="91"/>
      <c r="CF57" s="91"/>
      <c r="CG57" s="25"/>
      <c r="CH57" s="96" t="s">
        <v>109</v>
      </c>
      <c r="CI57" s="101">
        <f t="shared" si="37"/>
        <v>0</v>
      </c>
      <c r="CJ57" s="25"/>
      <c r="CK57" s="101">
        <f t="shared" si="38"/>
        <v>0</v>
      </c>
      <c r="CL57" s="91"/>
      <c r="CM57" s="126" t="s">
        <v>109</v>
      </c>
      <c r="CN57" s="101">
        <f t="shared" si="39"/>
        <v>0</v>
      </c>
      <c r="CO57" s="29"/>
      <c r="CP57" s="29"/>
      <c r="CQ57" s="14"/>
      <c r="CR57" s="14"/>
      <c r="CS57" s="14"/>
      <c r="CT57" s="20"/>
      <c r="CU57" s="15">
        <v>36</v>
      </c>
      <c r="CV57" s="39" t="s">
        <v>192</v>
      </c>
      <c r="CW57" s="39" t="s">
        <v>29</v>
      </c>
      <c r="CX57" s="15">
        <v>700</v>
      </c>
      <c r="CY57" s="15">
        <v>350</v>
      </c>
      <c r="CZ57" s="15"/>
      <c r="DA57" s="15"/>
      <c r="DB57" s="15"/>
      <c r="DC57" s="15"/>
      <c r="DD57" s="15"/>
      <c r="DE57" s="20"/>
      <c r="DF57" s="20"/>
      <c r="DG57" s="20"/>
      <c r="DH57" s="20"/>
      <c r="DI57" s="20"/>
      <c r="DJ57" s="20"/>
      <c r="DK57" s="20"/>
      <c r="DL57" s="20"/>
      <c r="DM57" s="20"/>
      <c r="DN57" s="20"/>
    </row>
    <row r="58" spans="3:118" ht="15.75" customHeight="1" x14ac:dyDescent="0.15">
      <c r="C58" s="175"/>
      <c r="D58" s="190"/>
      <c r="E58" s="321">
        <v>90</v>
      </c>
      <c r="F58" s="413" t="s">
        <v>226</v>
      </c>
      <c r="G58" s="413"/>
      <c r="H58" s="413"/>
      <c r="I58" s="413" t="s">
        <v>29</v>
      </c>
      <c r="J58" s="413"/>
      <c r="K58" s="449">
        <v>1100</v>
      </c>
      <c r="L58" s="449"/>
      <c r="M58" s="449">
        <v>550</v>
      </c>
      <c r="N58" s="628"/>
      <c r="O58" s="321">
        <v>8</v>
      </c>
      <c r="P58" s="413" t="s">
        <v>166</v>
      </c>
      <c r="Q58" s="413"/>
      <c r="R58" s="413"/>
      <c r="S58" s="413" t="s">
        <v>254</v>
      </c>
      <c r="T58" s="413"/>
      <c r="U58" s="449">
        <v>3700</v>
      </c>
      <c r="V58" s="449"/>
      <c r="W58" s="449">
        <v>1850</v>
      </c>
      <c r="X58" s="628"/>
      <c r="Y58" s="20"/>
      <c r="Z58" s="415"/>
      <c r="AA58" s="416"/>
      <c r="AB58" s="416"/>
      <c r="AC58" s="416"/>
      <c r="AD58" s="416"/>
      <c r="AE58" s="416"/>
      <c r="AF58" s="416"/>
      <c r="AG58" s="416"/>
      <c r="AH58" s="416"/>
      <c r="AI58" s="416"/>
      <c r="AJ58" s="416"/>
      <c r="AK58" s="416"/>
      <c r="AL58" s="416"/>
      <c r="AM58" s="416"/>
      <c r="AN58" s="416"/>
      <c r="AO58" s="416"/>
      <c r="AP58" s="417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P58" s="116"/>
      <c r="BQ58" s="78"/>
      <c r="BR58" s="78"/>
      <c r="BS58" s="78"/>
      <c r="BT58" s="78"/>
      <c r="BU58" s="78"/>
      <c r="BV58" s="78"/>
      <c r="BW58" s="25"/>
      <c r="BX58" s="115"/>
      <c r="BY58" s="25"/>
      <c r="BZ58" s="25"/>
      <c r="CA58" s="25"/>
      <c r="CB58" s="25"/>
      <c r="CC58" s="25"/>
      <c r="CD58" s="115"/>
      <c r="CE58" s="91"/>
      <c r="CF58" s="91"/>
      <c r="CG58" s="25"/>
      <c r="CH58" s="25"/>
      <c r="CI58" s="25"/>
      <c r="CJ58" s="25"/>
      <c r="CK58" s="25"/>
      <c r="CL58" s="91"/>
      <c r="CM58" s="115"/>
      <c r="CN58" s="91"/>
      <c r="CO58" s="29"/>
      <c r="CP58" s="29"/>
      <c r="CQ58" s="14"/>
      <c r="CR58" s="14"/>
      <c r="CS58" s="14"/>
      <c r="CT58" s="20"/>
      <c r="CU58" s="15">
        <v>37</v>
      </c>
      <c r="CV58" s="39" t="s">
        <v>193</v>
      </c>
      <c r="CW58" s="39" t="s">
        <v>29</v>
      </c>
      <c r="CX58" s="15">
        <v>200</v>
      </c>
      <c r="CY58" s="15">
        <v>100</v>
      </c>
      <c r="CZ58" s="15"/>
      <c r="DA58" s="15"/>
      <c r="DB58" s="15"/>
      <c r="DC58" s="15"/>
      <c r="DD58" s="15"/>
      <c r="DE58" s="20"/>
      <c r="DF58" s="20"/>
      <c r="DG58" s="20"/>
      <c r="DH58" s="20"/>
      <c r="DI58" s="20"/>
      <c r="DJ58" s="20"/>
      <c r="DK58" s="20"/>
      <c r="DL58" s="20"/>
      <c r="DM58" s="20"/>
      <c r="DN58" s="20"/>
    </row>
    <row r="59" spans="3:118" ht="15.75" customHeight="1" x14ac:dyDescent="0.15">
      <c r="C59" s="175"/>
      <c r="D59" s="178"/>
      <c r="E59" s="321">
        <v>91</v>
      </c>
      <c r="F59" s="413" t="s">
        <v>226</v>
      </c>
      <c r="G59" s="413"/>
      <c r="H59" s="413"/>
      <c r="I59" s="413" t="s">
        <v>254</v>
      </c>
      <c r="J59" s="413"/>
      <c r="K59" s="449">
        <v>2300</v>
      </c>
      <c r="L59" s="449"/>
      <c r="M59" s="449">
        <v>1150</v>
      </c>
      <c r="N59" s="628"/>
      <c r="O59" s="321">
        <v>9</v>
      </c>
      <c r="P59" s="413" t="s">
        <v>168</v>
      </c>
      <c r="Q59" s="413"/>
      <c r="R59" s="413"/>
      <c r="S59" s="413" t="s">
        <v>254</v>
      </c>
      <c r="T59" s="413"/>
      <c r="U59" s="449">
        <v>400</v>
      </c>
      <c r="V59" s="449"/>
      <c r="W59" s="449">
        <v>200</v>
      </c>
      <c r="X59" s="628"/>
      <c r="Y59" s="20"/>
      <c r="Z59" s="415"/>
      <c r="AA59" s="416"/>
      <c r="AB59" s="416"/>
      <c r="AC59" s="416"/>
      <c r="AD59" s="416"/>
      <c r="AE59" s="416"/>
      <c r="AF59" s="416"/>
      <c r="AG59" s="416"/>
      <c r="AH59" s="416"/>
      <c r="AI59" s="416"/>
      <c r="AJ59" s="416"/>
      <c r="AK59" s="416"/>
      <c r="AL59" s="416"/>
      <c r="AM59" s="416"/>
      <c r="AN59" s="416"/>
      <c r="AO59" s="416"/>
      <c r="AP59" s="417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P59" s="116"/>
      <c r="BQ59" s="78"/>
      <c r="BR59" s="78"/>
      <c r="BS59" s="78"/>
      <c r="BT59" s="78"/>
      <c r="BU59" s="78"/>
      <c r="BV59" s="78"/>
      <c r="BW59" s="161" t="s">
        <v>154</v>
      </c>
      <c r="BX59" s="115"/>
      <c r="BY59" s="25"/>
      <c r="BZ59" s="25"/>
      <c r="CA59" s="25"/>
      <c r="CB59" s="25"/>
      <c r="CC59" s="435"/>
      <c r="CD59" s="115"/>
      <c r="CE59" s="91"/>
      <c r="CF59" s="91"/>
      <c r="CG59" s="25"/>
      <c r="CH59" s="25"/>
      <c r="CI59" s="25"/>
      <c r="CJ59" s="25"/>
      <c r="CK59" s="25"/>
      <c r="CL59" s="91"/>
      <c r="CM59" s="115"/>
      <c r="CN59" s="91"/>
      <c r="CO59" s="29"/>
      <c r="CP59" s="29"/>
      <c r="CQ59" s="14"/>
      <c r="CR59" s="14"/>
      <c r="CS59" s="14"/>
      <c r="CT59" s="20"/>
      <c r="CU59" s="15">
        <v>38</v>
      </c>
      <c r="CV59" s="39" t="s">
        <v>194</v>
      </c>
      <c r="CW59" s="39" t="s">
        <v>41</v>
      </c>
      <c r="CX59" s="15">
        <v>2400</v>
      </c>
      <c r="CY59" s="15">
        <v>1200</v>
      </c>
      <c r="CZ59" s="15"/>
      <c r="DA59" s="15"/>
      <c r="DB59" s="15"/>
      <c r="DC59" s="15"/>
      <c r="DD59" s="15"/>
      <c r="DE59" s="20"/>
      <c r="DF59" s="20"/>
      <c r="DG59" s="20"/>
      <c r="DH59" s="20"/>
      <c r="DI59" s="20"/>
      <c r="DJ59" s="20"/>
      <c r="DK59" s="20"/>
      <c r="DL59" s="20"/>
      <c r="DM59" s="20"/>
      <c r="DN59" s="20"/>
    </row>
    <row r="60" spans="3:118" ht="15.75" customHeight="1" x14ac:dyDescent="0.15">
      <c r="C60" s="175"/>
      <c r="D60" s="178"/>
      <c r="E60" s="321">
        <v>92</v>
      </c>
      <c r="F60" s="413" t="s">
        <v>227</v>
      </c>
      <c r="G60" s="413"/>
      <c r="H60" s="413"/>
      <c r="I60" s="413" t="s">
        <v>29</v>
      </c>
      <c r="J60" s="413"/>
      <c r="K60" s="449">
        <v>1900</v>
      </c>
      <c r="L60" s="449"/>
      <c r="M60" s="449">
        <v>950</v>
      </c>
      <c r="N60" s="628"/>
      <c r="O60" s="321">
        <v>10</v>
      </c>
      <c r="P60" s="413" t="s">
        <v>171</v>
      </c>
      <c r="Q60" s="413"/>
      <c r="R60" s="413"/>
      <c r="S60" s="413" t="s">
        <v>29</v>
      </c>
      <c r="T60" s="413"/>
      <c r="U60" s="449">
        <v>1600</v>
      </c>
      <c r="V60" s="449"/>
      <c r="W60" s="449">
        <v>800</v>
      </c>
      <c r="X60" s="628"/>
      <c r="Y60" s="20"/>
      <c r="Z60" s="415"/>
      <c r="AA60" s="416"/>
      <c r="AB60" s="416"/>
      <c r="AC60" s="416"/>
      <c r="AD60" s="416"/>
      <c r="AE60" s="416"/>
      <c r="AF60" s="416"/>
      <c r="AG60" s="416"/>
      <c r="AH60" s="416"/>
      <c r="AI60" s="416"/>
      <c r="AJ60" s="416"/>
      <c r="AK60" s="416"/>
      <c r="AL60" s="416"/>
      <c r="AM60" s="416"/>
      <c r="AN60" s="416"/>
      <c r="AO60" s="416"/>
      <c r="AP60" s="417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P60" s="120"/>
      <c r="BQ60" s="121"/>
      <c r="BR60" s="121"/>
      <c r="BS60" s="121"/>
      <c r="BT60" s="121"/>
      <c r="BU60" s="121"/>
      <c r="BV60" s="78"/>
      <c r="BW60" s="25"/>
      <c r="BX60" s="115"/>
      <c r="BY60" s="25"/>
      <c r="BZ60" s="25"/>
      <c r="CA60" s="91"/>
      <c r="CB60" s="25"/>
      <c r="CC60" s="435"/>
      <c r="CD60" s="115"/>
      <c r="CE60" s="91"/>
      <c r="CF60" s="91"/>
      <c r="CG60" s="25"/>
      <c r="CH60" s="25"/>
      <c r="CI60" s="25"/>
      <c r="CJ60" s="25"/>
      <c r="CK60" s="25"/>
      <c r="CL60" s="91"/>
      <c r="CM60" s="115"/>
      <c r="CN60" s="91"/>
      <c r="CO60" s="29"/>
      <c r="CP60" s="29"/>
      <c r="CQ60" s="14"/>
      <c r="CR60" s="14"/>
      <c r="CS60" s="14"/>
      <c r="CT60" s="20"/>
      <c r="CU60" s="15">
        <v>40</v>
      </c>
      <c r="CV60" s="39" t="s">
        <v>195</v>
      </c>
      <c r="CW60" s="39" t="s">
        <v>41</v>
      </c>
      <c r="CX60" s="15">
        <v>400</v>
      </c>
      <c r="CY60" s="15">
        <v>200</v>
      </c>
      <c r="CZ60" s="15"/>
      <c r="DA60" s="15"/>
      <c r="DB60" s="15"/>
      <c r="DC60" s="15"/>
      <c r="DD60" s="15"/>
      <c r="DE60" s="20"/>
      <c r="DF60" s="20"/>
      <c r="DG60" s="20"/>
      <c r="DH60" s="20"/>
      <c r="DI60" s="20"/>
      <c r="DJ60" s="20"/>
      <c r="DK60" s="20"/>
      <c r="DL60" s="20"/>
      <c r="DM60" s="20"/>
      <c r="DN60" s="20"/>
    </row>
    <row r="61" spans="3:118" ht="15.75" customHeight="1" thickBot="1" x14ac:dyDescent="0.2">
      <c r="C61" s="175"/>
      <c r="D61" s="178"/>
      <c r="E61" s="321">
        <v>93</v>
      </c>
      <c r="F61" s="413" t="s">
        <v>227</v>
      </c>
      <c r="G61" s="413"/>
      <c r="H61" s="413"/>
      <c r="I61" s="413" t="s">
        <v>254</v>
      </c>
      <c r="J61" s="413"/>
      <c r="K61" s="449">
        <v>3500</v>
      </c>
      <c r="L61" s="449"/>
      <c r="M61" s="449">
        <v>1750</v>
      </c>
      <c r="N61" s="628"/>
      <c r="O61" s="322">
        <v>27</v>
      </c>
      <c r="P61" s="624" t="s">
        <v>183</v>
      </c>
      <c r="Q61" s="624"/>
      <c r="R61" s="624"/>
      <c r="S61" s="624" t="s">
        <v>29</v>
      </c>
      <c r="T61" s="624"/>
      <c r="U61" s="625">
        <v>200</v>
      </c>
      <c r="V61" s="625"/>
      <c r="W61" s="625">
        <v>150</v>
      </c>
      <c r="X61" s="626"/>
      <c r="Y61" s="20"/>
      <c r="Z61" s="415"/>
      <c r="AA61" s="416"/>
      <c r="AB61" s="416"/>
      <c r="AC61" s="416"/>
      <c r="AD61" s="416"/>
      <c r="AE61" s="416"/>
      <c r="AF61" s="416"/>
      <c r="AG61" s="416"/>
      <c r="AH61" s="416"/>
      <c r="AI61" s="416"/>
      <c r="AJ61" s="416"/>
      <c r="AK61" s="416"/>
      <c r="AL61" s="416"/>
      <c r="AM61" s="416"/>
      <c r="AN61" s="416"/>
      <c r="AO61" s="416"/>
      <c r="AP61" s="417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P61" s="120"/>
      <c r="BQ61" s="122"/>
      <c r="BR61" s="122"/>
      <c r="BS61" s="122"/>
      <c r="BT61" s="122"/>
      <c r="BU61" s="122"/>
      <c r="BV61" s="78"/>
      <c r="BW61" s="25"/>
      <c r="BX61" s="115"/>
      <c r="BY61" s="25"/>
      <c r="BZ61" s="25"/>
      <c r="CA61" s="91"/>
      <c r="CB61" s="25"/>
      <c r="CC61" s="25"/>
      <c r="CD61" s="115"/>
      <c r="CE61" s="91"/>
      <c r="CF61" s="91"/>
      <c r="CG61" s="25"/>
      <c r="CH61" s="25"/>
      <c r="CI61" s="25"/>
      <c r="CJ61" s="25"/>
      <c r="CK61" s="25"/>
      <c r="CL61" s="91"/>
      <c r="CM61" s="115"/>
      <c r="CN61" s="91"/>
      <c r="CO61" s="29"/>
      <c r="CP61" s="29"/>
      <c r="CQ61" s="14"/>
      <c r="CR61" s="14"/>
      <c r="CS61" s="14"/>
      <c r="CT61" s="20"/>
      <c r="CU61" s="15">
        <v>41</v>
      </c>
      <c r="CV61" s="39" t="s">
        <v>196</v>
      </c>
      <c r="CW61" s="39" t="s">
        <v>41</v>
      </c>
      <c r="CX61" s="15">
        <v>700</v>
      </c>
      <c r="CY61" s="15">
        <v>350</v>
      </c>
      <c r="CZ61" s="15"/>
      <c r="DA61" s="15"/>
      <c r="DB61" s="15"/>
      <c r="DC61" s="15"/>
      <c r="DD61" s="15"/>
      <c r="DE61" s="20"/>
      <c r="DF61" s="20"/>
      <c r="DG61" s="20"/>
      <c r="DH61" s="20"/>
      <c r="DI61" s="20"/>
      <c r="DJ61" s="20"/>
      <c r="DK61" s="20"/>
      <c r="DL61" s="20"/>
      <c r="DM61" s="20"/>
      <c r="DN61" s="20"/>
    </row>
    <row r="62" spans="3:118" ht="15.75" customHeight="1" thickBot="1" x14ac:dyDescent="0.2">
      <c r="C62" s="175"/>
      <c r="D62" s="178"/>
      <c r="E62" s="321">
        <v>94</v>
      </c>
      <c r="F62" s="413" t="s">
        <v>228</v>
      </c>
      <c r="G62" s="413"/>
      <c r="H62" s="413"/>
      <c r="I62" s="413" t="s">
        <v>29</v>
      </c>
      <c r="J62" s="413"/>
      <c r="K62" s="449">
        <v>2500</v>
      </c>
      <c r="L62" s="449"/>
      <c r="M62" s="449">
        <v>1250</v>
      </c>
      <c r="N62" s="628"/>
      <c r="S62" s="20"/>
      <c r="T62" s="20"/>
      <c r="X62" s="20"/>
      <c r="Y62" s="20"/>
      <c r="Z62" s="432"/>
      <c r="AA62" s="433"/>
      <c r="AB62" s="433"/>
      <c r="AC62" s="433"/>
      <c r="AD62" s="433"/>
      <c r="AE62" s="433"/>
      <c r="AF62" s="433"/>
      <c r="AG62" s="433"/>
      <c r="AH62" s="433"/>
      <c r="AI62" s="433"/>
      <c r="AJ62" s="433"/>
      <c r="AK62" s="433"/>
      <c r="AL62" s="433"/>
      <c r="AM62" s="433"/>
      <c r="AN62" s="433"/>
      <c r="AO62" s="433"/>
      <c r="AP62" s="43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P62" s="120"/>
      <c r="BQ62" s="122"/>
      <c r="BR62" s="122"/>
      <c r="BS62" s="122"/>
      <c r="BT62" s="122"/>
      <c r="BU62" s="122"/>
      <c r="BV62" s="78"/>
      <c r="BW62" s="25"/>
      <c r="BX62" s="115"/>
      <c r="BY62" s="25"/>
      <c r="BZ62" s="25"/>
      <c r="CA62" s="91"/>
      <c r="CB62" s="25"/>
      <c r="CC62" s="25"/>
      <c r="CD62" s="115"/>
      <c r="CE62" s="91"/>
      <c r="CF62" s="91"/>
      <c r="CG62" s="25"/>
      <c r="CH62" s="25"/>
      <c r="CI62" s="25"/>
      <c r="CJ62" s="25"/>
      <c r="CK62" s="25"/>
      <c r="CL62" s="91"/>
      <c r="CM62" s="115"/>
      <c r="CN62" s="91"/>
      <c r="CO62" s="29"/>
      <c r="CP62" s="29"/>
      <c r="CQ62" s="14"/>
      <c r="CR62" s="14"/>
      <c r="CS62" s="14"/>
      <c r="CT62" s="20"/>
      <c r="CU62" s="15">
        <v>42</v>
      </c>
      <c r="CV62" s="39" t="s">
        <v>197</v>
      </c>
      <c r="CW62" s="39" t="s">
        <v>41</v>
      </c>
      <c r="CX62" s="15">
        <v>1000</v>
      </c>
      <c r="CY62" s="15">
        <v>500</v>
      </c>
      <c r="CZ62" s="15"/>
      <c r="DA62" s="15"/>
      <c r="DB62" s="15"/>
      <c r="DC62" s="15"/>
      <c r="DD62" s="15"/>
      <c r="DE62" s="20"/>
      <c r="DF62" s="20"/>
      <c r="DG62" s="20"/>
      <c r="DH62" s="20"/>
      <c r="DI62" s="20"/>
      <c r="DJ62" s="20"/>
      <c r="DK62" s="20"/>
      <c r="DL62" s="20"/>
      <c r="DM62" s="20"/>
      <c r="DN62" s="20"/>
    </row>
    <row r="63" spans="3:118" ht="15.75" customHeight="1" thickBot="1" x14ac:dyDescent="0.2">
      <c r="C63" s="175"/>
      <c r="D63" s="190"/>
      <c r="E63" s="322">
        <v>95</v>
      </c>
      <c r="F63" s="624" t="s">
        <v>228</v>
      </c>
      <c r="G63" s="624"/>
      <c r="H63" s="624"/>
      <c r="I63" s="624" t="s">
        <v>254</v>
      </c>
      <c r="J63" s="624"/>
      <c r="K63" s="625">
        <v>4000</v>
      </c>
      <c r="L63" s="625"/>
      <c r="M63" s="625">
        <v>2000</v>
      </c>
      <c r="N63" s="626"/>
      <c r="S63" s="20"/>
      <c r="T63" s="20"/>
      <c r="X63" s="20"/>
      <c r="Y63" s="20"/>
      <c r="AC63" s="20"/>
      <c r="AG63" s="20"/>
      <c r="AK63" s="20"/>
      <c r="AO63" s="20"/>
      <c r="AP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P63" s="29"/>
      <c r="BQ63" s="23"/>
      <c r="BR63" s="23"/>
      <c r="BS63" s="23"/>
      <c r="BT63" s="23"/>
      <c r="BU63" s="23"/>
      <c r="BV63" s="23"/>
      <c r="BW63" s="25"/>
      <c r="BX63" s="115"/>
      <c r="BY63" s="25"/>
      <c r="BZ63" s="25"/>
      <c r="CA63" s="91"/>
      <c r="CB63" s="25"/>
      <c r="CC63" s="25"/>
      <c r="CD63" s="115"/>
      <c r="CE63" s="91"/>
      <c r="CF63" s="91"/>
      <c r="CG63" s="25"/>
      <c r="CH63" s="25"/>
      <c r="CI63" s="25"/>
      <c r="CJ63" s="25"/>
      <c r="CK63" s="25"/>
      <c r="CL63" s="91"/>
      <c r="CM63" s="115"/>
      <c r="CN63" s="91"/>
      <c r="CO63" s="29"/>
      <c r="CP63" s="29"/>
      <c r="CQ63" s="14"/>
      <c r="CR63" s="14"/>
      <c r="CS63" s="14"/>
      <c r="CT63" s="20"/>
      <c r="CU63" s="15">
        <v>43</v>
      </c>
      <c r="CV63" s="39" t="s">
        <v>459</v>
      </c>
      <c r="CW63" s="39" t="s">
        <v>41</v>
      </c>
      <c r="CX63" s="15">
        <v>400</v>
      </c>
      <c r="CY63" s="15">
        <v>200</v>
      </c>
      <c r="CZ63" s="15"/>
      <c r="DA63" s="15"/>
      <c r="DB63" s="15"/>
      <c r="DC63" s="15"/>
      <c r="DD63" s="15"/>
      <c r="DE63" s="20"/>
      <c r="DF63" s="20"/>
      <c r="DG63" s="20"/>
      <c r="DH63" s="20"/>
      <c r="DI63" s="20"/>
      <c r="DJ63" s="20"/>
      <c r="DK63" s="20"/>
      <c r="DL63" s="20"/>
      <c r="DM63" s="20"/>
      <c r="DN63" s="20"/>
    </row>
    <row r="64" spans="3:118" ht="15.75" customHeight="1" x14ac:dyDescent="0.15">
      <c r="C64" s="175"/>
      <c r="G64" s="18"/>
      <c r="H64" s="22"/>
      <c r="L64" s="22"/>
      <c r="M64" s="22"/>
      <c r="Q64" s="22"/>
      <c r="S64" s="20"/>
      <c r="T64" s="20"/>
      <c r="U64" s="22"/>
      <c r="X64" s="20"/>
      <c r="AC64" s="20"/>
      <c r="AG64" s="20"/>
      <c r="AK64" s="20"/>
      <c r="AO64" s="20"/>
      <c r="AP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P64" s="116"/>
      <c r="BQ64" s="78"/>
      <c r="BR64" s="78"/>
      <c r="BS64" s="78"/>
      <c r="BT64" s="78"/>
      <c r="BU64" s="78"/>
      <c r="BV64" s="23"/>
      <c r="BW64" s="23"/>
      <c r="BX64" s="23"/>
      <c r="BY64" s="23"/>
      <c r="BZ64" s="23"/>
      <c r="CA64" s="23"/>
      <c r="CB64" s="78"/>
      <c r="CC64" s="25"/>
      <c r="CD64" s="24"/>
      <c r="CE64" s="91"/>
      <c r="CF64" s="91"/>
      <c r="CG64" s="91"/>
      <c r="CH64" s="25"/>
      <c r="CI64" s="25"/>
      <c r="CL64" s="91"/>
      <c r="CO64" s="29"/>
      <c r="CP64" s="29"/>
      <c r="CQ64" s="14"/>
      <c r="CR64" s="14"/>
      <c r="CS64" s="14"/>
      <c r="CT64" s="20"/>
      <c r="CU64" s="15">
        <v>44</v>
      </c>
      <c r="CV64" s="39" t="s">
        <v>198</v>
      </c>
      <c r="CW64" s="39" t="s">
        <v>456</v>
      </c>
      <c r="CX64" s="15">
        <v>500</v>
      </c>
      <c r="CY64" s="15">
        <v>250</v>
      </c>
      <c r="CZ64" s="15"/>
      <c r="DA64" s="15"/>
      <c r="DB64" s="15"/>
      <c r="DC64" s="15"/>
      <c r="DD64" s="15"/>
      <c r="DE64" s="20"/>
      <c r="DF64" s="20"/>
      <c r="DG64" s="20"/>
      <c r="DH64" s="20"/>
      <c r="DI64" s="20"/>
      <c r="DJ64" s="20"/>
      <c r="DK64" s="20"/>
      <c r="DL64" s="20"/>
      <c r="DM64" s="20"/>
      <c r="DN64" s="20"/>
    </row>
    <row r="65" spans="3:123" ht="15.75" customHeight="1" x14ac:dyDescent="0.15">
      <c r="C65" s="175"/>
      <c r="G65" s="18"/>
      <c r="H65" s="22"/>
      <c r="L65" s="22"/>
      <c r="M65" s="22"/>
      <c r="Q65" s="22"/>
      <c r="S65" s="20"/>
      <c r="T65" s="20"/>
      <c r="U65" s="22"/>
      <c r="X65" s="20"/>
      <c r="AC65" s="20"/>
      <c r="AG65" s="20"/>
      <c r="AK65" s="20"/>
      <c r="AO65" s="20"/>
      <c r="AP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P65" s="116"/>
      <c r="BQ65" s="78"/>
      <c r="BR65" s="78"/>
      <c r="BS65" s="78"/>
      <c r="BT65" s="78"/>
      <c r="BU65" s="78"/>
      <c r="BV65" s="23"/>
      <c r="BW65" s="23"/>
      <c r="BX65" s="23"/>
      <c r="BY65" s="23"/>
      <c r="BZ65" s="23"/>
      <c r="CA65" s="23"/>
      <c r="CB65" s="78"/>
      <c r="CC65" s="25"/>
      <c r="CD65" s="24"/>
      <c r="CE65" s="91"/>
      <c r="CF65" s="91"/>
      <c r="CG65" s="91"/>
      <c r="CH65" s="25"/>
      <c r="CI65" s="25"/>
      <c r="CL65" s="91"/>
      <c r="CO65" s="29"/>
      <c r="CP65" s="29"/>
      <c r="CQ65" s="14"/>
      <c r="CR65" s="14"/>
      <c r="CS65" s="14"/>
      <c r="CT65" s="20"/>
      <c r="CU65" s="6">
        <v>45</v>
      </c>
      <c r="CV65" s="6" t="s">
        <v>199</v>
      </c>
      <c r="CW65" s="18" t="s">
        <v>456</v>
      </c>
      <c r="CX65" s="6">
        <v>700</v>
      </c>
      <c r="CY65" s="6">
        <v>350</v>
      </c>
      <c r="CZ65" s="15"/>
      <c r="DA65" s="15"/>
      <c r="DB65" s="15"/>
      <c r="DC65" s="15"/>
      <c r="DD65" s="15"/>
      <c r="DE65" s="20"/>
      <c r="DF65" s="20"/>
      <c r="DG65" s="20"/>
      <c r="DH65" s="20"/>
      <c r="DI65" s="20"/>
      <c r="DJ65" s="20"/>
      <c r="DK65" s="20"/>
      <c r="DL65" s="20"/>
      <c r="DM65" s="20"/>
      <c r="DN65" s="20"/>
    </row>
    <row r="66" spans="3:123" ht="15.75" customHeight="1" x14ac:dyDescent="0.15">
      <c r="C66" s="175"/>
      <c r="G66" s="18"/>
      <c r="H66" s="22"/>
      <c r="L66" s="22"/>
      <c r="M66" s="22"/>
      <c r="Q66" s="22"/>
      <c r="S66" s="20"/>
      <c r="T66" s="20"/>
      <c r="U66" s="22"/>
      <c r="X66" s="20"/>
      <c r="AO66" s="20"/>
      <c r="AP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P66" s="120"/>
      <c r="BQ66" s="121"/>
      <c r="BR66" s="121"/>
      <c r="BS66" s="121"/>
      <c r="BT66" s="121"/>
      <c r="BU66" s="121"/>
      <c r="BV66" s="23"/>
      <c r="BW66" s="23"/>
      <c r="BX66" s="23"/>
      <c r="BY66" s="23"/>
      <c r="BZ66" s="23"/>
      <c r="CA66" s="23"/>
      <c r="CB66" s="78"/>
      <c r="CC66" s="25"/>
      <c r="CD66" s="24"/>
      <c r="CE66" s="91"/>
      <c r="CF66" s="91"/>
      <c r="CG66" s="91"/>
      <c r="CH66" s="25"/>
      <c r="CI66" s="25"/>
      <c r="CL66" s="91"/>
      <c r="CO66" s="29"/>
      <c r="CP66" s="29"/>
      <c r="CQ66" s="14"/>
      <c r="CR66" s="14"/>
      <c r="CS66" s="14"/>
      <c r="CT66" s="20"/>
      <c r="CU66" s="6">
        <v>46</v>
      </c>
      <c r="CV66" s="6" t="s">
        <v>200</v>
      </c>
      <c r="CW66" s="18" t="s">
        <v>41</v>
      </c>
      <c r="CX66" s="6">
        <v>400</v>
      </c>
      <c r="CY66" s="6">
        <v>200</v>
      </c>
      <c r="CZ66" s="15"/>
      <c r="DA66" s="15"/>
      <c r="DB66" s="15"/>
      <c r="DC66" s="15"/>
      <c r="DD66" s="15"/>
      <c r="DE66" s="20"/>
      <c r="DF66" s="20"/>
      <c r="DG66" s="20"/>
      <c r="DH66" s="20"/>
      <c r="DI66" s="20"/>
      <c r="DJ66" s="20"/>
      <c r="DK66" s="20"/>
      <c r="DL66" s="20"/>
      <c r="DM66" s="20"/>
      <c r="DN66" s="20"/>
    </row>
    <row r="67" spans="3:123" ht="15.75" customHeight="1" x14ac:dyDescent="0.15">
      <c r="C67" s="175"/>
      <c r="E67" s="164" t="s">
        <v>138</v>
      </c>
      <c r="F67" s="194"/>
      <c r="G67" s="193"/>
      <c r="H67" s="193"/>
      <c r="I67" s="193"/>
      <c r="J67" s="193"/>
      <c r="K67" s="193"/>
      <c r="L67" s="193"/>
      <c r="M67" s="193"/>
      <c r="N67" s="193"/>
      <c r="Q67" s="22"/>
      <c r="S67" s="20"/>
      <c r="T67" s="20"/>
      <c r="U67" s="22"/>
      <c r="V67" s="302"/>
      <c r="X67" s="20"/>
      <c r="AO67" s="20"/>
      <c r="AP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P67" s="120"/>
      <c r="BQ67" s="122"/>
      <c r="BR67" s="122"/>
      <c r="BS67" s="122"/>
      <c r="BT67" s="122"/>
      <c r="BU67" s="122"/>
      <c r="BV67" s="23"/>
      <c r="BW67" s="23"/>
      <c r="BX67" s="23"/>
      <c r="BY67" s="23"/>
      <c r="BZ67" s="23"/>
      <c r="CA67" s="23"/>
      <c r="CB67" s="78"/>
      <c r="CC67" s="25"/>
      <c r="CD67" s="24"/>
      <c r="CE67" s="91"/>
      <c r="CF67" s="91"/>
      <c r="CG67" s="91"/>
      <c r="CH67" s="25"/>
      <c r="CI67" s="25"/>
      <c r="CL67" s="91"/>
      <c r="CO67" s="29"/>
      <c r="CP67" s="29"/>
      <c r="CQ67" s="14"/>
      <c r="CR67" s="14"/>
      <c r="CS67" s="14"/>
      <c r="CT67" s="20"/>
      <c r="CU67" s="6">
        <v>47</v>
      </c>
      <c r="CV67" s="6" t="s">
        <v>201</v>
      </c>
      <c r="CW67" s="18" t="s">
        <v>41</v>
      </c>
      <c r="CX67" s="6">
        <v>700</v>
      </c>
      <c r="CY67" s="6">
        <v>350</v>
      </c>
      <c r="CZ67" s="15"/>
      <c r="DA67" s="15"/>
      <c r="DB67" s="15"/>
      <c r="DC67" s="15"/>
      <c r="DD67" s="15"/>
      <c r="DE67" s="20"/>
      <c r="DF67" s="20"/>
      <c r="DG67" s="20"/>
      <c r="DH67" s="20"/>
      <c r="DI67" s="20"/>
      <c r="DJ67" s="20"/>
      <c r="DK67" s="20"/>
      <c r="DL67" s="20"/>
      <c r="DM67" s="20"/>
      <c r="DN67" s="20"/>
    </row>
    <row r="68" spans="3:123" ht="15.75" customHeight="1" x14ac:dyDescent="0.15">
      <c r="C68" s="175"/>
      <c r="E68" s="436" t="s">
        <v>46</v>
      </c>
      <c r="F68" s="418" t="s">
        <v>47</v>
      </c>
      <c r="G68" s="418" t="s">
        <v>48</v>
      </c>
      <c r="H68" s="438" t="s">
        <v>72</v>
      </c>
      <c r="I68" s="418" t="s">
        <v>49</v>
      </c>
      <c r="J68" s="418" t="s">
        <v>50</v>
      </c>
      <c r="K68" s="418" t="s">
        <v>45</v>
      </c>
      <c r="L68" s="418" t="s">
        <v>51</v>
      </c>
      <c r="M68" s="418" t="s">
        <v>52</v>
      </c>
      <c r="N68" s="447" t="s">
        <v>53</v>
      </c>
      <c r="Q68" s="22"/>
      <c r="S68" s="20"/>
      <c r="T68" s="20"/>
      <c r="U68" s="22"/>
      <c r="X68" s="20"/>
      <c r="AO68" s="20"/>
      <c r="AP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P68" s="120"/>
      <c r="BQ68" s="122"/>
      <c r="BR68" s="122"/>
      <c r="BS68" s="122"/>
      <c r="BT68" s="122"/>
      <c r="BU68" s="122"/>
      <c r="BV68" s="23"/>
      <c r="BW68" s="23"/>
      <c r="BX68" s="23"/>
      <c r="BY68" s="23"/>
      <c r="BZ68" s="23"/>
      <c r="CA68" s="23"/>
      <c r="CB68" s="78"/>
      <c r="CC68" s="25"/>
      <c r="CD68" s="24"/>
      <c r="CE68" s="91"/>
      <c r="CF68" s="91"/>
      <c r="CG68" s="91"/>
      <c r="CH68" s="25"/>
      <c r="CI68" s="25"/>
      <c r="CL68" s="91"/>
      <c r="CO68" s="29"/>
      <c r="CP68" s="29"/>
      <c r="CQ68" s="14"/>
      <c r="CR68" s="14"/>
      <c r="CS68" s="14"/>
      <c r="CT68" s="20"/>
      <c r="CU68" s="6">
        <v>48</v>
      </c>
      <c r="CV68" s="6" t="s">
        <v>193</v>
      </c>
      <c r="CW68" s="18" t="s">
        <v>456</v>
      </c>
      <c r="CX68" s="6">
        <v>400</v>
      </c>
      <c r="CY68" s="6">
        <v>200</v>
      </c>
      <c r="CZ68" s="15"/>
      <c r="DA68" s="15"/>
      <c r="DB68" s="15"/>
      <c r="DC68" s="15"/>
      <c r="DD68" s="15"/>
      <c r="DE68" s="20"/>
      <c r="DF68" s="20"/>
      <c r="DG68" s="20"/>
      <c r="DH68" s="20"/>
      <c r="DI68" s="20"/>
      <c r="DJ68" s="20"/>
      <c r="DK68" s="20"/>
      <c r="DL68" s="20"/>
      <c r="DM68" s="20"/>
      <c r="DN68" s="20"/>
    </row>
    <row r="69" spans="3:123" ht="15.75" customHeight="1" thickBot="1" x14ac:dyDescent="0.2">
      <c r="C69" s="191"/>
      <c r="E69" s="437"/>
      <c r="F69" s="419"/>
      <c r="G69" s="419"/>
      <c r="H69" s="439"/>
      <c r="I69" s="419"/>
      <c r="J69" s="419"/>
      <c r="K69" s="419"/>
      <c r="L69" s="419"/>
      <c r="M69" s="419"/>
      <c r="N69" s="448"/>
      <c r="P69" s="332"/>
      <c r="Q69" s="333"/>
      <c r="R69" s="334"/>
      <c r="S69" s="335"/>
      <c r="T69" s="336"/>
      <c r="U69" s="337"/>
      <c r="V69" s="337"/>
      <c r="W69" s="336"/>
      <c r="X69" s="335"/>
      <c r="Y69" s="335"/>
      <c r="Z69" s="334"/>
      <c r="AA69" s="332"/>
      <c r="AB69" s="333"/>
      <c r="AC69" s="334"/>
      <c r="AD69" s="335"/>
      <c r="AE69" s="338"/>
      <c r="AF69" s="337"/>
      <c r="AG69" s="337"/>
      <c r="AH69" s="338"/>
      <c r="AI69" s="335"/>
      <c r="AJ69" s="335"/>
      <c r="AK69" s="338"/>
      <c r="AO69" s="20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P69" s="120"/>
      <c r="BQ69" s="122"/>
      <c r="BR69" s="122"/>
      <c r="BS69" s="122"/>
      <c r="BT69" s="122"/>
      <c r="BU69" s="122"/>
      <c r="BV69" s="23"/>
      <c r="BW69" s="23"/>
      <c r="BX69" s="23"/>
      <c r="BY69" s="23"/>
      <c r="BZ69" s="23"/>
      <c r="CA69" s="23"/>
      <c r="CB69" s="78"/>
      <c r="CC69" s="25"/>
      <c r="CD69" s="24"/>
      <c r="CE69" s="91"/>
      <c r="CF69" s="91"/>
      <c r="CG69" s="91"/>
      <c r="CH69" s="25"/>
      <c r="CI69" s="25"/>
      <c r="CL69" s="91"/>
      <c r="CO69" s="29"/>
      <c r="CP69" s="29"/>
      <c r="CQ69" s="14"/>
      <c r="CR69" s="14"/>
      <c r="CS69" s="14"/>
      <c r="CT69" s="20"/>
      <c r="CU69" s="6">
        <v>49</v>
      </c>
      <c r="CV69" s="6" t="s">
        <v>202</v>
      </c>
      <c r="CW69" s="18" t="s">
        <v>29</v>
      </c>
      <c r="CX69" s="6">
        <v>200</v>
      </c>
      <c r="CY69" s="6">
        <v>100</v>
      </c>
      <c r="CZ69" s="15"/>
      <c r="DA69" s="15"/>
      <c r="DB69" s="15"/>
      <c r="DC69" s="15"/>
      <c r="DD69" s="15"/>
      <c r="DE69" s="20"/>
      <c r="DF69" s="20"/>
      <c r="DG69" s="20"/>
      <c r="DH69" s="20"/>
      <c r="DI69" s="20"/>
      <c r="DJ69" s="20"/>
      <c r="DK69" s="20"/>
      <c r="DL69" s="20"/>
      <c r="DM69" s="20"/>
      <c r="DN69" s="20"/>
    </row>
    <row r="70" spans="3:123" ht="15.75" customHeight="1" thickTop="1" x14ac:dyDescent="0.15">
      <c r="C70" s="191"/>
      <c r="E70" s="165" t="s">
        <v>46</v>
      </c>
      <c r="F70" s="166" t="s">
        <v>57</v>
      </c>
      <c r="G70" s="166" t="s">
        <v>63</v>
      </c>
      <c r="H70" s="166" t="s">
        <v>67</v>
      </c>
      <c r="I70" s="166" t="s">
        <v>73</v>
      </c>
      <c r="J70" s="166" t="s">
        <v>77</v>
      </c>
      <c r="K70" s="166" t="s">
        <v>81</v>
      </c>
      <c r="L70" s="166" t="s">
        <v>87</v>
      </c>
      <c r="M70" s="166" t="s">
        <v>92</v>
      </c>
      <c r="N70" s="201" t="s">
        <v>96</v>
      </c>
      <c r="P70" s="333"/>
      <c r="Q70" s="333"/>
      <c r="R70" s="334"/>
      <c r="S70" s="335"/>
      <c r="T70" s="338"/>
      <c r="U70" s="337"/>
      <c r="V70" s="337"/>
      <c r="W70" s="338"/>
      <c r="X70" s="335"/>
      <c r="Y70" s="335"/>
      <c r="Z70" s="338"/>
      <c r="AA70" s="333"/>
      <c r="AB70" s="333"/>
      <c r="AC70" s="334"/>
      <c r="AD70" s="335"/>
      <c r="AE70" s="338"/>
      <c r="AF70" s="337"/>
      <c r="AG70" s="337"/>
      <c r="AH70" s="338"/>
      <c r="AI70" s="335"/>
      <c r="AJ70" s="335"/>
      <c r="AK70" s="338"/>
      <c r="AO70" s="20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P70" s="116"/>
      <c r="BQ70" s="78"/>
      <c r="BR70" s="78"/>
      <c r="BS70" s="78"/>
      <c r="BT70" s="78"/>
      <c r="BU70" s="78"/>
      <c r="BV70" s="23"/>
      <c r="BW70" s="78"/>
      <c r="BX70" s="78"/>
      <c r="BY70" s="78"/>
      <c r="BZ70" s="78"/>
      <c r="CA70" s="78"/>
      <c r="CB70" s="78"/>
      <c r="CC70" s="25"/>
      <c r="CD70" s="25"/>
      <c r="CE70" s="91"/>
      <c r="CF70" s="91"/>
      <c r="CG70" s="91"/>
      <c r="CH70" s="91"/>
      <c r="CI70" s="91"/>
      <c r="CJ70" s="25"/>
      <c r="CK70" s="25"/>
      <c r="CL70" s="91"/>
      <c r="CM70" s="25"/>
      <c r="CN70" s="91"/>
      <c r="CO70" s="29"/>
      <c r="CP70" s="29"/>
      <c r="CQ70" s="14"/>
      <c r="CR70" s="14"/>
      <c r="CS70" s="14"/>
      <c r="CT70" s="20"/>
      <c r="CU70" s="6">
        <v>50</v>
      </c>
      <c r="CV70" s="6" t="s">
        <v>203</v>
      </c>
      <c r="CW70" s="18" t="s">
        <v>29</v>
      </c>
      <c r="CX70" s="6">
        <v>500</v>
      </c>
      <c r="CY70" s="6">
        <v>250</v>
      </c>
      <c r="CZ70" s="15"/>
      <c r="DA70" s="15"/>
      <c r="DB70" s="15"/>
      <c r="DC70" s="15"/>
      <c r="DD70" s="15"/>
      <c r="DE70" s="20"/>
      <c r="DF70" s="20"/>
      <c r="DG70" s="20"/>
      <c r="DH70" s="20"/>
      <c r="DI70" s="20"/>
      <c r="DJ70" s="20"/>
      <c r="DK70" s="20"/>
      <c r="DL70" s="20"/>
      <c r="DM70" s="20"/>
      <c r="DN70" s="20"/>
    </row>
    <row r="71" spans="3:123" ht="15.75" customHeight="1" x14ac:dyDescent="0.15">
      <c r="C71" s="191"/>
      <c r="D71" s="175"/>
      <c r="E71" s="167"/>
      <c r="F71" s="168" t="s">
        <v>58</v>
      </c>
      <c r="G71" s="168" t="s">
        <v>64</v>
      </c>
      <c r="H71" s="168" t="s">
        <v>68</v>
      </c>
      <c r="I71" s="168" t="s">
        <v>74</v>
      </c>
      <c r="J71" s="168" t="s">
        <v>78</v>
      </c>
      <c r="K71" s="168" t="s">
        <v>82</v>
      </c>
      <c r="L71" s="168" t="s">
        <v>88</v>
      </c>
      <c r="M71" s="168" t="s">
        <v>93</v>
      </c>
      <c r="N71" s="202" t="s">
        <v>97</v>
      </c>
      <c r="O71" s="192"/>
      <c r="P71" s="192"/>
      <c r="Q71" s="192"/>
      <c r="R71" s="193"/>
      <c r="S71" s="20"/>
      <c r="V71" s="302"/>
      <c r="X71" s="20"/>
      <c r="AO71" s="20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O71" s="53"/>
      <c r="BP71" s="116"/>
      <c r="BQ71" s="78"/>
      <c r="BR71" s="78"/>
      <c r="BS71" s="78"/>
      <c r="BT71" s="78"/>
      <c r="BU71" s="78"/>
      <c r="BV71" s="23"/>
      <c r="BW71" s="78"/>
      <c r="BX71" s="78"/>
      <c r="BY71" s="78"/>
      <c r="BZ71" s="78"/>
      <c r="CA71" s="78"/>
      <c r="CB71" s="78"/>
      <c r="CC71" s="25"/>
      <c r="CD71" s="25"/>
      <c r="CE71" s="91"/>
      <c r="CF71" s="91"/>
      <c r="CG71" s="91"/>
      <c r="CH71" s="91"/>
      <c r="CI71" s="91"/>
      <c r="CJ71" s="25"/>
      <c r="CK71" s="25"/>
      <c r="CL71" s="91"/>
      <c r="CM71" s="25"/>
      <c r="CN71" s="91"/>
      <c r="CO71" s="29"/>
      <c r="CP71" s="29"/>
      <c r="CQ71" s="14"/>
      <c r="CR71" s="14"/>
      <c r="CS71" s="14"/>
      <c r="CT71" s="20"/>
      <c r="CU71" s="6">
        <v>51</v>
      </c>
      <c r="CV71" s="6" t="s">
        <v>204</v>
      </c>
      <c r="CW71" s="18" t="s">
        <v>29</v>
      </c>
      <c r="CX71" s="6">
        <v>400</v>
      </c>
      <c r="CY71" s="6">
        <v>200</v>
      </c>
      <c r="CZ71" s="15"/>
      <c r="DA71" s="15"/>
      <c r="DB71" s="15"/>
      <c r="DC71" s="15"/>
      <c r="DD71" s="15"/>
      <c r="DE71" s="20"/>
      <c r="DF71" s="20"/>
      <c r="DG71" s="20"/>
      <c r="DH71" s="20"/>
      <c r="DI71" s="20"/>
      <c r="DJ71" s="20"/>
      <c r="DK71" s="20"/>
      <c r="DL71" s="20"/>
      <c r="DM71" s="20"/>
      <c r="DN71" s="20"/>
    </row>
    <row r="72" spans="3:123" ht="15.75" customHeight="1" x14ac:dyDescent="0.15">
      <c r="C72" s="114"/>
      <c r="E72" s="167"/>
      <c r="F72" s="168" t="s">
        <v>59</v>
      </c>
      <c r="G72" s="168" t="s">
        <v>65</v>
      </c>
      <c r="H72" s="168" t="s">
        <v>69</v>
      </c>
      <c r="I72" s="168" t="s">
        <v>75</v>
      </c>
      <c r="J72" s="168" t="s">
        <v>79</v>
      </c>
      <c r="K72" s="168" t="s">
        <v>83</v>
      </c>
      <c r="L72" s="168" t="s">
        <v>89</v>
      </c>
      <c r="M72" s="168" t="s">
        <v>94</v>
      </c>
      <c r="N72" s="202" t="s">
        <v>98</v>
      </c>
      <c r="O72" s="22"/>
      <c r="P72" s="22"/>
      <c r="Q72" s="22"/>
      <c r="R72" s="22"/>
      <c r="S72" s="22"/>
      <c r="AO72" s="299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53"/>
      <c r="BN72" s="53"/>
      <c r="BO72" s="53"/>
      <c r="BP72" s="53"/>
      <c r="BQ72" s="53"/>
      <c r="BW72" s="112"/>
      <c r="BX72" s="112"/>
      <c r="BY72" s="20"/>
      <c r="BZ72" s="20"/>
      <c r="CA72" s="53"/>
      <c r="CB72" s="120"/>
      <c r="CC72" s="121"/>
      <c r="CD72" s="121"/>
      <c r="CE72" s="121"/>
      <c r="CF72" s="121"/>
      <c r="CG72" s="121"/>
      <c r="CI72" s="78"/>
      <c r="CJ72" s="78"/>
      <c r="CK72" s="78"/>
      <c r="CL72" s="78"/>
      <c r="CM72" s="78"/>
      <c r="CN72" s="78"/>
      <c r="CO72" s="25"/>
      <c r="CP72" s="25"/>
      <c r="CQ72" s="91"/>
      <c r="CR72" s="91"/>
      <c r="CS72" s="91"/>
      <c r="CT72" s="91"/>
      <c r="CU72" s="15">
        <v>52</v>
      </c>
      <c r="CV72" s="15" t="s">
        <v>205</v>
      </c>
      <c r="CW72" s="39" t="s">
        <v>29</v>
      </c>
      <c r="CX72" s="15">
        <v>400</v>
      </c>
      <c r="CY72" s="15">
        <v>200</v>
      </c>
      <c r="CZ72" s="91"/>
      <c r="DA72" s="29"/>
      <c r="DB72" s="29"/>
      <c r="DE72" s="14"/>
      <c r="DF72" s="20"/>
      <c r="DG72" s="20"/>
      <c r="DH72" s="20"/>
      <c r="DI72" s="20"/>
      <c r="DJ72" s="20"/>
      <c r="DK72" s="20"/>
      <c r="DO72" s="15"/>
      <c r="DP72" s="15"/>
    </row>
    <row r="73" spans="3:123" ht="16.5" customHeight="1" x14ac:dyDescent="0.15">
      <c r="E73" s="167"/>
      <c r="F73" s="168" t="s">
        <v>60</v>
      </c>
      <c r="G73" s="168" t="s">
        <v>66</v>
      </c>
      <c r="H73" s="168" t="s">
        <v>70</v>
      </c>
      <c r="I73" s="168" t="s">
        <v>76</v>
      </c>
      <c r="J73" s="168" t="s">
        <v>80</v>
      </c>
      <c r="K73" s="168" t="s">
        <v>84</v>
      </c>
      <c r="L73" s="168" t="s">
        <v>90</v>
      </c>
      <c r="M73" s="168" t="s">
        <v>95</v>
      </c>
      <c r="N73" s="202" t="s">
        <v>99</v>
      </c>
      <c r="O73" s="22"/>
      <c r="S73" s="20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53"/>
      <c r="BN73" s="53"/>
      <c r="BO73" s="53"/>
      <c r="BP73" s="53"/>
      <c r="BQ73" s="53"/>
      <c r="BW73" s="112"/>
      <c r="BX73" s="112"/>
      <c r="BY73" s="20"/>
      <c r="BZ73" s="20"/>
      <c r="CA73" s="53"/>
      <c r="CB73" s="120"/>
      <c r="CC73" s="122"/>
      <c r="CD73" s="122"/>
      <c r="CE73" s="122"/>
      <c r="CF73" s="122"/>
      <c r="CG73" s="122"/>
      <c r="CH73" s="78"/>
      <c r="CI73" s="78"/>
      <c r="CJ73" s="78"/>
      <c r="CK73" s="78"/>
      <c r="CL73" s="78"/>
      <c r="CM73" s="78"/>
      <c r="CN73" s="78"/>
      <c r="CO73" s="25"/>
      <c r="CP73" s="25"/>
      <c r="CQ73" s="91"/>
      <c r="CR73" s="91"/>
      <c r="CS73" s="91"/>
      <c r="CT73" s="91"/>
      <c r="CU73" s="15">
        <v>54</v>
      </c>
      <c r="CV73" s="15" t="s">
        <v>206</v>
      </c>
      <c r="CW73" s="39" t="s">
        <v>29</v>
      </c>
      <c r="CX73" s="15">
        <v>400</v>
      </c>
      <c r="CY73" s="15">
        <v>200</v>
      </c>
      <c r="CZ73" s="91"/>
      <c r="DA73" s="29"/>
      <c r="DB73" s="29"/>
      <c r="DE73" s="14"/>
      <c r="DF73" s="20"/>
      <c r="DG73" s="20"/>
      <c r="DH73" s="20"/>
      <c r="DI73" s="20"/>
      <c r="DJ73" s="20"/>
      <c r="DK73" s="20"/>
      <c r="DO73" s="15"/>
      <c r="DP73" s="15"/>
    </row>
    <row r="74" spans="3:123" ht="16.5" customHeight="1" x14ac:dyDescent="0.15">
      <c r="E74" s="167"/>
      <c r="F74" s="168" t="s">
        <v>61</v>
      </c>
      <c r="G74" s="168"/>
      <c r="H74" s="168" t="s">
        <v>71</v>
      </c>
      <c r="I74" s="168"/>
      <c r="J74" s="168"/>
      <c r="K74" s="168" t="s">
        <v>85</v>
      </c>
      <c r="L74" s="168" t="s">
        <v>91</v>
      </c>
      <c r="M74" s="168"/>
      <c r="N74" s="202" t="s">
        <v>100</v>
      </c>
      <c r="O74" s="22"/>
      <c r="S74" s="20"/>
      <c r="T74" s="20"/>
      <c r="X74" s="20"/>
      <c r="Y74" s="20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W74" s="112"/>
      <c r="BX74" s="112"/>
      <c r="BY74" s="20"/>
      <c r="BZ74" s="20"/>
      <c r="CA74" s="53"/>
      <c r="CU74" s="15">
        <v>55</v>
      </c>
      <c r="CV74" s="15" t="s">
        <v>207</v>
      </c>
      <c r="CW74" s="39" t="s">
        <v>29</v>
      </c>
      <c r="CX74" s="15">
        <v>400</v>
      </c>
      <c r="CY74" s="15">
        <v>200</v>
      </c>
      <c r="DG74" s="20"/>
      <c r="DH74" s="20"/>
      <c r="DI74" s="20"/>
      <c r="DJ74" s="20"/>
      <c r="DK74" s="20"/>
      <c r="DO74" s="7"/>
      <c r="DP74" s="7"/>
      <c r="DQ74" s="127"/>
    </row>
    <row r="75" spans="3:123" ht="16.5" customHeight="1" x14ac:dyDescent="0.15">
      <c r="E75" s="167"/>
      <c r="F75" s="168" t="s">
        <v>62</v>
      </c>
      <c r="G75" s="168"/>
      <c r="H75" s="168"/>
      <c r="I75" s="168"/>
      <c r="J75" s="168"/>
      <c r="K75" s="168" t="s">
        <v>86</v>
      </c>
      <c r="L75" s="168"/>
      <c r="M75" s="168"/>
      <c r="N75" s="202" t="s">
        <v>101</v>
      </c>
      <c r="O75" s="22"/>
      <c r="S75" s="20"/>
      <c r="T75" s="20"/>
      <c r="X75" s="20"/>
      <c r="Y75" s="20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300"/>
      <c r="BF75" s="300"/>
      <c r="BG75" s="300"/>
      <c r="BH75" s="300"/>
      <c r="BI75" s="300"/>
      <c r="BJ75" s="300"/>
      <c r="BK75" s="300"/>
      <c r="BL75" s="300"/>
      <c r="BM75" s="300"/>
      <c r="BN75" s="300"/>
      <c r="BO75" s="300"/>
      <c r="BP75" s="300"/>
      <c r="BQ75" s="300"/>
      <c r="BW75" s="112"/>
      <c r="BX75" s="112"/>
      <c r="BY75" s="20"/>
      <c r="BZ75" s="20"/>
      <c r="CA75" s="53"/>
      <c r="CU75" s="15">
        <v>56</v>
      </c>
      <c r="CV75" s="15" t="s">
        <v>208</v>
      </c>
      <c r="CW75" s="39" t="s">
        <v>29</v>
      </c>
      <c r="CX75" s="15">
        <v>100</v>
      </c>
      <c r="CY75" s="15">
        <v>50</v>
      </c>
      <c r="DG75" s="20"/>
      <c r="DH75" s="20"/>
      <c r="DI75" s="20"/>
      <c r="DJ75" s="20"/>
      <c r="DK75" s="20"/>
      <c r="DO75" s="6"/>
      <c r="DP75" s="17"/>
      <c r="DQ75" s="129"/>
    </row>
    <row r="76" spans="3:123" ht="16.5" customHeight="1" x14ac:dyDescent="0.15">
      <c r="E76" s="167"/>
      <c r="F76" s="168"/>
      <c r="G76" s="168"/>
      <c r="H76" s="168"/>
      <c r="I76" s="168"/>
      <c r="J76" s="168"/>
      <c r="K76" s="168"/>
      <c r="L76" s="168"/>
      <c r="M76" s="168"/>
      <c r="N76" s="202" t="s">
        <v>102</v>
      </c>
      <c r="O76" s="22"/>
      <c r="S76" s="20"/>
      <c r="T76" s="20"/>
      <c r="X76" s="20"/>
      <c r="Y76" s="20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300"/>
      <c r="BF76" s="300"/>
      <c r="BG76" s="300"/>
      <c r="BH76" s="300"/>
      <c r="BI76" s="300"/>
      <c r="BJ76" s="300"/>
      <c r="BK76" s="300"/>
      <c r="BL76" s="300"/>
      <c r="BM76" s="300"/>
      <c r="BN76" s="300"/>
      <c r="BO76" s="300"/>
      <c r="BP76" s="300"/>
      <c r="BQ76" s="300"/>
      <c r="BW76" s="112"/>
      <c r="BX76" s="6"/>
      <c r="CU76" s="15">
        <v>57</v>
      </c>
      <c r="CV76" s="15" t="s">
        <v>209</v>
      </c>
      <c r="CW76" s="39" t="s">
        <v>29</v>
      </c>
      <c r="CX76" s="15">
        <v>200</v>
      </c>
      <c r="CY76" s="15">
        <v>100</v>
      </c>
      <c r="DG76" s="20"/>
      <c r="DH76" s="20"/>
      <c r="DI76" s="20"/>
      <c r="DJ76" s="20"/>
      <c r="DK76" s="20"/>
      <c r="DO76" s="130"/>
      <c r="DP76" s="17"/>
      <c r="DQ76" s="131"/>
    </row>
    <row r="77" spans="3:123" ht="16.5" customHeight="1" x14ac:dyDescent="0.15">
      <c r="C77" s="28"/>
      <c r="E77" s="169"/>
      <c r="F77" s="170"/>
      <c r="G77" s="170"/>
      <c r="H77" s="170"/>
      <c r="I77" s="170"/>
      <c r="J77" s="170"/>
      <c r="K77" s="170"/>
      <c r="L77" s="170"/>
      <c r="M77" s="170"/>
      <c r="N77" s="203" t="s">
        <v>103</v>
      </c>
      <c r="S77" s="20"/>
      <c r="T77" s="20"/>
      <c r="X77" s="20"/>
      <c r="Y77" s="20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300"/>
      <c r="BF77" s="300"/>
      <c r="BG77" s="300"/>
      <c r="BH77" s="300"/>
      <c r="BI77" s="300"/>
      <c r="BJ77" s="300"/>
      <c r="BK77" s="300"/>
      <c r="BL77" s="300"/>
      <c r="BM77" s="300"/>
      <c r="BN77" s="300"/>
      <c r="BO77" s="300"/>
      <c r="BP77" s="300"/>
      <c r="BQ77" s="300"/>
      <c r="BW77" s="112"/>
      <c r="BX77" s="6"/>
      <c r="CU77" s="15">
        <v>59</v>
      </c>
      <c r="CV77" s="15" t="s">
        <v>210</v>
      </c>
      <c r="CW77" s="39" t="s">
        <v>29</v>
      </c>
      <c r="CX77" s="15">
        <v>300</v>
      </c>
      <c r="CY77" s="15">
        <v>200</v>
      </c>
      <c r="DG77" s="20"/>
      <c r="DH77" s="20"/>
      <c r="DI77" s="20"/>
      <c r="DJ77" s="20"/>
      <c r="DK77" s="20"/>
      <c r="DO77" s="130"/>
      <c r="DP77" s="17"/>
      <c r="DQ77" s="131"/>
    </row>
    <row r="78" spans="3:123" ht="16.5" customHeight="1" x14ac:dyDescent="0.15">
      <c r="S78" s="20"/>
      <c r="T78" s="20"/>
      <c r="X78" s="20"/>
      <c r="Y78" s="20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300"/>
      <c r="BF78" s="300"/>
      <c r="BG78" s="300"/>
      <c r="BH78" s="300"/>
      <c r="BI78" s="300"/>
      <c r="BJ78" s="300"/>
      <c r="BK78" s="300"/>
      <c r="BL78" s="300"/>
      <c r="BM78" s="300"/>
      <c r="BN78" s="300"/>
      <c r="BO78" s="300"/>
      <c r="BP78" s="300"/>
      <c r="BQ78" s="300"/>
      <c r="BW78" s="112"/>
      <c r="BX78" s="6"/>
      <c r="CU78" s="15">
        <v>60</v>
      </c>
      <c r="CV78" s="15" t="s">
        <v>211</v>
      </c>
      <c r="CW78" s="39" t="s">
        <v>29</v>
      </c>
      <c r="CX78" s="15">
        <v>800</v>
      </c>
      <c r="CY78" s="15">
        <v>400</v>
      </c>
      <c r="DG78" s="20"/>
      <c r="DH78" s="20"/>
      <c r="DI78" s="20"/>
      <c r="DJ78" s="20"/>
      <c r="DK78" s="20"/>
      <c r="DP78" s="17"/>
      <c r="DQ78" s="26"/>
      <c r="DS78" s="26"/>
    </row>
    <row r="79" spans="3:123" ht="16.5" customHeight="1" x14ac:dyDescent="0.15"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300"/>
      <c r="BF79" s="300"/>
      <c r="BG79" s="300"/>
      <c r="BH79" s="300"/>
      <c r="BI79" s="300"/>
      <c r="BJ79" s="300"/>
      <c r="BK79" s="300"/>
      <c r="BL79" s="300"/>
      <c r="BM79" s="300"/>
      <c r="BN79" s="300"/>
      <c r="BO79" s="300"/>
      <c r="BP79" s="300"/>
      <c r="BQ79" s="300"/>
      <c r="BW79" s="112"/>
      <c r="BX79" s="20"/>
      <c r="CU79" s="15">
        <v>61</v>
      </c>
      <c r="CV79" s="15" t="s">
        <v>212</v>
      </c>
      <c r="CW79" s="39" t="s">
        <v>29</v>
      </c>
      <c r="CX79" s="15">
        <v>1200</v>
      </c>
      <c r="CY79" s="15">
        <v>600</v>
      </c>
      <c r="DG79" s="20"/>
      <c r="DH79" s="20"/>
      <c r="DI79" s="20"/>
      <c r="DJ79" s="20"/>
      <c r="DK79" s="20"/>
      <c r="DO79" s="132"/>
      <c r="DP79" s="132"/>
      <c r="DQ79" s="132"/>
      <c r="DS79" s="26"/>
    </row>
    <row r="80" spans="3:123" ht="16.5" customHeight="1" x14ac:dyDescent="0.15">
      <c r="C80" s="28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300"/>
      <c r="BF80" s="300"/>
      <c r="BG80" s="300"/>
      <c r="BH80" s="300"/>
      <c r="BI80" s="300"/>
      <c r="BJ80" s="300"/>
      <c r="BK80" s="300"/>
      <c r="BL80" s="300"/>
      <c r="BM80" s="300"/>
      <c r="BN80" s="300"/>
      <c r="BO80" s="300"/>
      <c r="BP80" s="300"/>
      <c r="BQ80" s="300"/>
      <c r="BW80" s="112"/>
      <c r="BX80" s="20"/>
      <c r="CU80" s="15">
        <v>71</v>
      </c>
      <c r="CV80" s="15" t="s">
        <v>213</v>
      </c>
      <c r="CW80" s="39" t="s">
        <v>29</v>
      </c>
      <c r="CX80" s="15">
        <v>200</v>
      </c>
      <c r="CY80" s="15">
        <v>100</v>
      </c>
      <c r="DG80" s="20"/>
      <c r="DH80" s="20"/>
      <c r="DI80" s="20"/>
      <c r="DJ80" s="20"/>
      <c r="DK80" s="20"/>
      <c r="DO80" s="133"/>
      <c r="DP80" s="133"/>
      <c r="DQ80" s="133"/>
      <c r="DS80" s="26"/>
    </row>
    <row r="81" spans="1:122" ht="16.5" customHeight="1" x14ac:dyDescent="0.15">
      <c r="C81" s="28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300"/>
      <c r="BF81" s="300"/>
      <c r="BG81" s="300"/>
      <c r="BH81" s="300"/>
      <c r="BI81" s="300"/>
      <c r="BJ81" s="300"/>
      <c r="BK81" s="300"/>
      <c r="BL81" s="300"/>
      <c r="BM81" s="300"/>
      <c r="BN81" s="300"/>
      <c r="BO81" s="300"/>
      <c r="BP81" s="300"/>
      <c r="BQ81" s="300"/>
      <c r="BW81" s="124"/>
      <c r="BX81" s="20"/>
      <c r="CU81" s="15">
        <v>72</v>
      </c>
      <c r="CV81" s="15" t="s">
        <v>214</v>
      </c>
      <c r="CW81" s="39" t="s">
        <v>29</v>
      </c>
      <c r="CX81" s="15">
        <v>100</v>
      </c>
      <c r="CY81" s="15">
        <v>50</v>
      </c>
      <c r="DG81" s="20"/>
      <c r="DH81" s="20"/>
      <c r="DI81" s="20"/>
      <c r="DJ81" s="20"/>
      <c r="DK81" s="20"/>
      <c r="DO81" s="133"/>
      <c r="DP81" s="133"/>
      <c r="DQ81" s="133"/>
    </row>
    <row r="82" spans="1:122" ht="16.5" customHeight="1" x14ac:dyDescent="0.15">
      <c r="C82" s="28"/>
      <c r="AQ82" s="53"/>
      <c r="AR82" s="53"/>
      <c r="AS82" s="53"/>
      <c r="AT82" s="53"/>
      <c r="AU82" s="53"/>
      <c r="AV82" s="53"/>
      <c r="AW82" s="53"/>
      <c r="AX82" s="53"/>
      <c r="AY82" s="53"/>
      <c r="AZ82" s="53"/>
      <c r="BA82" s="53"/>
      <c r="BB82" s="53"/>
      <c r="BC82" s="53"/>
      <c r="BD82" s="53"/>
      <c r="BE82" s="300"/>
      <c r="BF82" s="300"/>
      <c r="BG82" s="300"/>
      <c r="BH82" s="300"/>
      <c r="BI82" s="300"/>
      <c r="BJ82" s="300"/>
      <c r="BK82" s="300"/>
      <c r="BL82" s="300"/>
      <c r="BM82" s="300"/>
      <c r="BN82" s="300"/>
      <c r="BO82" s="300"/>
      <c r="BP82" s="300"/>
      <c r="BQ82" s="300"/>
      <c r="BW82" s="124"/>
      <c r="BX82" s="20"/>
      <c r="CU82" s="15">
        <v>75</v>
      </c>
      <c r="CV82" s="15" t="s">
        <v>215</v>
      </c>
      <c r="CW82" s="39" t="s">
        <v>29</v>
      </c>
      <c r="CX82" s="15">
        <v>100</v>
      </c>
      <c r="CY82" s="15">
        <v>50</v>
      </c>
      <c r="DG82" s="20"/>
      <c r="DH82" s="20"/>
      <c r="DI82" s="20"/>
      <c r="DJ82" s="20"/>
      <c r="DK82" s="20"/>
      <c r="DP82" s="17"/>
      <c r="DQ82" s="26"/>
    </row>
    <row r="83" spans="1:122" ht="16.5" customHeight="1" x14ac:dyDescent="0.15">
      <c r="C83" s="28"/>
      <c r="AQ83" s="300"/>
      <c r="AR83" s="300"/>
      <c r="AS83" s="300"/>
      <c r="AT83" s="300"/>
      <c r="AU83" s="300"/>
      <c r="AV83" s="300"/>
      <c r="AW83" s="300"/>
      <c r="AX83" s="300"/>
      <c r="AY83" s="300"/>
      <c r="AZ83" s="300"/>
      <c r="BA83" s="300"/>
      <c r="BB83" s="300"/>
      <c r="BC83" s="300"/>
      <c r="BD83" s="300"/>
      <c r="BE83" s="300"/>
      <c r="BF83" s="300"/>
      <c r="BG83" s="300"/>
      <c r="BH83" s="300"/>
      <c r="BI83" s="300"/>
      <c r="BJ83" s="300"/>
      <c r="BK83" s="300"/>
      <c r="BL83" s="300"/>
      <c r="BM83" s="300"/>
      <c r="BN83" s="300"/>
      <c r="BO83" s="300"/>
      <c r="BP83" s="300"/>
      <c r="BQ83" s="300"/>
      <c r="BW83" s="124"/>
      <c r="BX83" s="20"/>
      <c r="CU83" s="15">
        <v>76</v>
      </c>
      <c r="CV83" s="15" t="s">
        <v>216</v>
      </c>
      <c r="CW83" s="39" t="s">
        <v>29</v>
      </c>
      <c r="CX83" s="15">
        <v>100</v>
      </c>
      <c r="CY83" s="15">
        <v>50</v>
      </c>
      <c r="DG83" s="20"/>
      <c r="DH83" s="20"/>
      <c r="DI83" s="20"/>
      <c r="DJ83" s="20"/>
      <c r="DK83" s="20"/>
      <c r="DP83" s="17"/>
      <c r="DQ83" s="26"/>
    </row>
    <row r="84" spans="1:122" ht="16.5" customHeight="1" x14ac:dyDescent="0.15">
      <c r="C84" s="28"/>
      <c r="AP84" s="300"/>
      <c r="AQ84" s="300"/>
      <c r="AR84" s="300"/>
      <c r="AS84" s="300"/>
      <c r="AT84" s="300"/>
      <c r="AU84" s="300"/>
      <c r="AV84" s="300"/>
      <c r="AW84" s="300"/>
      <c r="AX84" s="300"/>
      <c r="AY84" s="300"/>
      <c r="AZ84" s="300"/>
      <c r="BA84" s="300"/>
      <c r="BB84" s="300"/>
      <c r="BC84" s="300"/>
      <c r="BD84" s="300"/>
      <c r="BE84" s="300"/>
      <c r="BF84" s="300"/>
      <c r="BG84" s="300"/>
      <c r="BH84" s="300"/>
      <c r="BI84" s="300"/>
      <c r="BJ84" s="300"/>
      <c r="BK84" s="300"/>
      <c r="BL84" s="300"/>
      <c r="BM84" s="300"/>
      <c r="BN84" s="300"/>
      <c r="BO84" s="300"/>
      <c r="BP84" s="300"/>
      <c r="BQ84" s="300"/>
      <c r="BW84" s="124"/>
      <c r="BX84" s="20"/>
      <c r="CU84" s="15">
        <v>79</v>
      </c>
      <c r="CV84" s="15" t="s">
        <v>217</v>
      </c>
      <c r="CW84" s="39" t="s">
        <v>29</v>
      </c>
      <c r="CX84" s="15">
        <v>100</v>
      </c>
      <c r="CY84" s="15">
        <v>50</v>
      </c>
      <c r="DG84" s="20"/>
      <c r="DH84" s="20"/>
      <c r="DI84" s="20"/>
      <c r="DJ84" s="20"/>
      <c r="DK84" s="20"/>
    </row>
    <row r="85" spans="1:122" ht="16.5" customHeight="1" x14ac:dyDescent="0.15">
      <c r="AM85" s="300"/>
      <c r="AN85" s="300"/>
      <c r="AP85" s="300"/>
      <c r="AQ85" s="300"/>
      <c r="AR85" s="300"/>
      <c r="AS85" s="300"/>
      <c r="AT85" s="300"/>
      <c r="AU85" s="300"/>
      <c r="AV85" s="300"/>
      <c r="AW85" s="300"/>
      <c r="AX85" s="300"/>
      <c r="AY85" s="300"/>
      <c r="AZ85" s="300"/>
      <c r="BA85" s="300"/>
      <c r="BB85" s="300"/>
      <c r="BC85" s="300"/>
      <c r="BD85" s="300"/>
      <c r="BE85" s="300"/>
      <c r="BF85" s="300"/>
      <c r="BG85" s="300"/>
      <c r="BH85" s="300"/>
      <c r="BI85" s="300"/>
      <c r="BJ85" s="300"/>
      <c r="BK85" s="300"/>
      <c r="BL85" s="300"/>
      <c r="BM85" s="300"/>
      <c r="BN85" s="300"/>
      <c r="BO85" s="300"/>
      <c r="BP85" s="300"/>
      <c r="BQ85" s="300"/>
      <c r="BW85" s="124"/>
      <c r="BX85" s="20"/>
      <c r="CU85" s="15">
        <v>80</v>
      </c>
      <c r="CV85" s="15" t="s">
        <v>218</v>
      </c>
      <c r="CW85" s="39" t="s">
        <v>29</v>
      </c>
      <c r="CX85" s="15">
        <v>200</v>
      </c>
      <c r="CY85" s="15">
        <v>100</v>
      </c>
      <c r="DG85" s="20"/>
      <c r="DH85" s="20"/>
      <c r="DI85" s="20"/>
      <c r="DJ85" s="20"/>
      <c r="DK85" s="20"/>
      <c r="DQ85" s="26"/>
    </row>
    <row r="86" spans="1:122" ht="16.5" customHeight="1" x14ac:dyDescent="0.15">
      <c r="AM86" s="300"/>
      <c r="AN86" s="300"/>
      <c r="AP86" s="300"/>
      <c r="AQ86" s="300"/>
      <c r="AR86" s="300"/>
      <c r="AS86" s="300"/>
      <c r="AT86" s="300"/>
      <c r="AU86" s="300"/>
      <c r="AV86" s="300"/>
      <c r="AW86" s="300"/>
      <c r="AX86" s="300"/>
      <c r="AY86" s="300"/>
      <c r="AZ86" s="300"/>
      <c r="BA86" s="300"/>
      <c r="BB86" s="300"/>
      <c r="BC86" s="300"/>
      <c r="BD86" s="300"/>
      <c r="BE86" s="300"/>
      <c r="BF86" s="300"/>
      <c r="BG86" s="300"/>
      <c r="BH86" s="300"/>
      <c r="BI86" s="300"/>
      <c r="BJ86" s="300"/>
      <c r="BK86" s="300"/>
      <c r="BL86" s="300"/>
      <c r="BM86" s="300"/>
      <c r="BN86" s="300"/>
      <c r="BO86" s="300"/>
      <c r="BP86" s="300"/>
      <c r="BQ86" s="300"/>
      <c r="BW86" s="124"/>
      <c r="BX86" s="132"/>
      <c r="BY86" s="26"/>
      <c r="BZ86" s="26"/>
      <c r="CA86" s="135"/>
      <c r="CB86" s="135"/>
      <c r="CC86" s="18"/>
      <c r="CD86" s="18"/>
      <c r="CE86" s="18"/>
      <c r="CF86" s="18"/>
      <c r="CG86" s="135"/>
      <c r="CH86" s="135"/>
      <c r="CI86" s="135"/>
      <c r="CJ86" s="135"/>
      <c r="CK86" s="135"/>
      <c r="CL86" s="135"/>
      <c r="CM86" s="135"/>
      <c r="CN86" s="135"/>
      <c r="CO86" s="22"/>
      <c r="CP86" s="22"/>
      <c r="CQ86" s="22"/>
      <c r="CR86" s="134"/>
      <c r="CS86" s="136"/>
      <c r="CT86" s="136"/>
      <c r="CU86" s="15">
        <v>82</v>
      </c>
      <c r="CV86" s="15" t="s">
        <v>219</v>
      </c>
      <c r="CW86" s="39" t="s">
        <v>29</v>
      </c>
      <c r="CX86" s="15">
        <v>100</v>
      </c>
      <c r="CY86" s="15">
        <v>50</v>
      </c>
      <c r="CZ86" s="22"/>
      <c r="DG86" s="20"/>
      <c r="DH86" s="20"/>
      <c r="DI86" s="20"/>
      <c r="DJ86" s="20"/>
      <c r="DK86" s="20"/>
      <c r="DO86" s="28"/>
      <c r="DP86" s="28"/>
      <c r="DQ86" s="28"/>
    </row>
    <row r="87" spans="1:122" ht="16.5" customHeight="1" x14ac:dyDescent="0.15">
      <c r="AM87" s="300"/>
      <c r="AN87" s="300"/>
      <c r="AP87" s="300"/>
      <c r="AQ87" s="300"/>
      <c r="AR87" s="300"/>
      <c r="AS87" s="300"/>
      <c r="AT87" s="300"/>
      <c r="AU87" s="300"/>
      <c r="AV87" s="300"/>
      <c r="AW87" s="300"/>
      <c r="AX87" s="300"/>
      <c r="AY87" s="300"/>
      <c r="AZ87" s="300"/>
      <c r="BA87" s="300"/>
      <c r="BB87" s="300"/>
      <c r="BC87" s="300"/>
      <c r="BD87" s="300"/>
      <c r="BE87" s="300"/>
      <c r="BF87" s="300"/>
      <c r="BG87" s="300"/>
      <c r="BH87" s="300"/>
      <c r="BI87" s="300"/>
      <c r="BJ87" s="300"/>
      <c r="BK87" s="300"/>
      <c r="BL87" s="300"/>
      <c r="BM87" s="300"/>
      <c r="BN87" s="300"/>
      <c r="BO87" s="300"/>
      <c r="BP87" s="300"/>
      <c r="BQ87" s="300"/>
      <c r="BV87" s="26"/>
      <c r="BW87" s="124"/>
      <c r="BX87" s="124"/>
      <c r="BY87" s="20"/>
      <c r="BZ87" s="27"/>
      <c r="CA87" s="27"/>
      <c r="CB87" s="27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U87" s="128">
        <v>83</v>
      </c>
      <c r="CV87" s="128" t="s">
        <v>220</v>
      </c>
      <c r="CW87" s="136" t="s">
        <v>29</v>
      </c>
      <c r="CX87" s="128">
        <v>200</v>
      </c>
      <c r="CY87" s="128">
        <v>100</v>
      </c>
      <c r="CZ87" s="24"/>
      <c r="DG87" s="20"/>
      <c r="DH87" s="20"/>
      <c r="DI87" s="20"/>
      <c r="DJ87" s="20"/>
      <c r="DK87" s="20"/>
      <c r="DO87" s="15"/>
      <c r="DP87" s="15"/>
      <c r="DQ87" s="28"/>
    </row>
    <row r="88" spans="1:122" ht="16.5" customHeight="1" x14ac:dyDescent="0.15">
      <c r="AM88" s="53"/>
      <c r="AN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3"/>
      <c r="BK88" s="53"/>
      <c r="BL88" s="53"/>
      <c r="BM88" s="53"/>
      <c r="BN88" s="53"/>
      <c r="BO88" s="53"/>
      <c r="BP88" s="53"/>
      <c r="BQ88" s="53"/>
      <c r="BV88" s="26"/>
      <c r="BW88" s="124"/>
      <c r="BX88" s="124"/>
      <c r="BY88" s="20"/>
      <c r="BZ88" s="27"/>
      <c r="CA88" s="27"/>
      <c r="CB88" s="27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U88" s="136">
        <v>84</v>
      </c>
      <c r="CV88" s="136" t="s">
        <v>221</v>
      </c>
      <c r="CW88" s="136" t="s">
        <v>29</v>
      </c>
      <c r="CX88" s="136">
        <v>100</v>
      </c>
      <c r="CY88" s="136">
        <v>50</v>
      </c>
      <c r="CZ88" s="24"/>
      <c r="DG88" s="20"/>
      <c r="DH88" s="20"/>
      <c r="DI88" s="20"/>
      <c r="DJ88" s="20"/>
      <c r="DK88" s="20"/>
      <c r="DO88" s="15"/>
      <c r="DP88" s="15"/>
      <c r="DQ88" s="28"/>
    </row>
    <row r="89" spans="1:122" ht="16.5" customHeight="1" x14ac:dyDescent="0.15">
      <c r="AM89" s="53"/>
      <c r="AN89" s="53"/>
      <c r="AP89" s="53"/>
      <c r="AQ89" s="53"/>
      <c r="AR89" s="53"/>
      <c r="AS89" s="53"/>
      <c r="AT89" s="53"/>
      <c r="AU89" s="53"/>
      <c r="AV89" s="53"/>
      <c r="AW89" s="53"/>
      <c r="AX89" s="53"/>
      <c r="AY89" s="53"/>
      <c r="AZ89" s="53"/>
      <c r="BA89" s="53"/>
      <c r="BB89" s="53"/>
      <c r="BC89" s="53"/>
      <c r="BD89" s="53"/>
      <c r="BE89" s="53"/>
      <c r="BF89" s="53"/>
      <c r="BG89" s="53"/>
      <c r="BH89" s="53"/>
      <c r="BI89" s="53"/>
      <c r="BJ89" s="53"/>
      <c r="BK89" s="53"/>
      <c r="BL89" s="53"/>
      <c r="BM89" s="53"/>
      <c r="BN89" s="53"/>
      <c r="BO89" s="53"/>
      <c r="BP89" s="53"/>
      <c r="BQ89" s="53"/>
      <c r="BV89" s="26"/>
      <c r="BW89" s="124"/>
      <c r="BX89" s="124"/>
      <c r="BY89" s="20"/>
      <c r="BZ89" s="27"/>
      <c r="CA89" s="27"/>
      <c r="CB89" s="27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U89" s="138">
        <v>85</v>
      </c>
      <c r="CV89" s="138" t="s">
        <v>222</v>
      </c>
      <c r="CW89" s="208" t="s">
        <v>29</v>
      </c>
      <c r="CX89" s="208">
        <v>200</v>
      </c>
      <c r="CY89" s="208">
        <v>100</v>
      </c>
      <c r="CZ89" s="24"/>
      <c r="DC89" s="20"/>
      <c r="DD89" s="20"/>
      <c r="DF89" s="28"/>
      <c r="DG89" s="20"/>
      <c r="DH89" s="20"/>
      <c r="DI89" s="20"/>
      <c r="DJ89" s="20"/>
      <c r="DK89" s="20"/>
      <c r="DO89" s="15"/>
      <c r="DP89" s="15"/>
      <c r="DQ89" s="28"/>
    </row>
    <row r="90" spans="1:122" ht="16.5" customHeight="1" x14ac:dyDescent="0.15">
      <c r="BQ90" s="28"/>
      <c r="BR90" s="28"/>
      <c r="BW90" s="21"/>
      <c r="BX90" s="21"/>
      <c r="BY90" s="20"/>
      <c r="BZ90" s="27"/>
      <c r="CA90" s="27"/>
      <c r="CB90" s="27"/>
      <c r="CC90" s="24"/>
      <c r="CD90" s="24"/>
      <c r="CE90" s="24"/>
      <c r="CF90" s="24"/>
      <c r="CH90" s="78"/>
      <c r="CI90" s="78"/>
      <c r="CJ90" s="78"/>
      <c r="CK90" s="78"/>
      <c r="CL90" s="78"/>
      <c r="CM90" s="78"/>
      <c r="CN90" s="78"/>
      <c r="CO90" s="13"/>
      <c r="CP90" s="13"/>
      <c r="CQ90" s="13"/>
      <c r="CR90" s="13"/>
      <c r="CS90" s="140"/>
      <c r="CT90" s="140"/>
      <c r="CU90" s="138">
        <v>86</v>
      </c>
      <c r="CV90" s="138" t="s">
        <v>223</v>
      </c>
      <c r="CW90" s="138" t="s">
        <v>29</v>
      </c>
      <c r="CX90" s="138">
        <v>100</v>
      </c>
      <c r="CY90" s="138">
        <v>50</v>
      </c>
      <c r="DA90" s="141"/>
      <c r="DB90" s="141"/>
      <c r="DE90" s="14"/>
      <c r="DF90" s="28"/>
      <c r="DG90" s="20"/>
      <c r="DH90" s="20"/>
      <c r="DI90" s="20"/>
      <c r="DJ90" s="20"/>
      <c r="DK90" s="20"/>
      <c r="DO90" s="15"/>
      <c r="DP90" s="15"/>
      <c r="DQ90" s="28"/>
    </row>
    <row r="91" spans="1:122" s="28" customFormat="1" ht="16.5" customHeight="1" x14ac:dyDescent="0.15">
      <c r="A91" s="20"/>
      <c r="B91" s="20"/>
      <c r="C91" s="20"/>
      <c r="AN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S91" s="20"/>
      <c r="BT91" s="20"/>
      <c r="BU91" s="20"/>
      <c r="BV91" s="20"/>
      <c r="BY91" s="20"/>
      <c r="BZ91" s="20"/>
      <c r="CA91" s="20"/>
      <c r="CB91" s="29"/>
      <c r="CC91" s="23"/>
      <c r="CD91" s="23"/>
      <c r="CE91" s="23"/>
      <c r="CF91" s="23"/>
      <c r="CG91" s="23"/>
      <c r="CH91" s="78"/>
      <c r="CI91" s="78"/>
      <c r="CJ91" s="78"/>
      <c r="CK91" s="78"/>
      <c r="CL91" s="25"/>
      <c r="CM91" s="25"/>
      <c r="CN91" s="25"/>
      <c r="CO91" s="24"/>
      <c r="CP91" s="24"/>
      <c r="CQ91" s="24"/>
      <c r="CR91" s="24"/>
      <c r="CS91" s="25"/>
      <c r="CT91" s="25"/>
      <c r="CU91" s="138">
        <v>87</v>
      </c>
      <c r="CV91" s="138" t="s">
        <v>224</v>
      </c>
      <c r="CW91" s="209" t="s">
        <v>29</v>
      </c>
      <c r="CX91" s="209">
        <v>1100</v>
      </c>
      <c r="CY91" s="209">
        <v>550</v>
      </c>
      <c r="CZ91" s="23"/>
      <c r="DA91" s="141"/>
      <c r="DB91" s="141"/>
      <c r="DC91" s="14"/>
      <c r="DD91" s="14"/>
      <c r="DE91" s="14"/>
      <c r="DL91" s="15"/>
      <c r="DM91" s="15"/>
      <c r="DN91" s="15"/>
      <c r="DO91" s="15"/>
      <c r="DP91" s="15"/>
      <c r="DR91" s="20"/>
    </row>
    <row r="92" spans="1:122" s="28" customFormat="1" ht="16.5" customHeight="1" x14ac:dyDescent="0.15">
      <c r="A92" s="20"/>
      <c r="B92" s="20"/>
      <c r="C92" s="20"/>
      <c r="AN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S92" s="20"/>
      <c r="BT92" s="20"/>
      <c r="BU92" s="20"/>
      <c r="BV92" s="20"/>
      <c r="BY92" s="20"/>
      <c r="BZ92" s="20"/>
      <c r="CA92" s="20"/>
      <c r="CB92" s="29"/>
      <c r="CC92" s="23"/>
      <c r="CD92" s="23"/>
      <c r="CE92" s="23"/>
      <c r="CF92" s="23"/>
      <c r="CG92" s="23"/>
      <c r="CH92" s="78"/>
      <c r="CI92" s="78"/>
      <c r="CJ92" s="78"/>
      <c r="CK92" s="78"/>
      <c r="CL92" s="25"/>
      <c r="CM92" s="25"/>
      <c r="CN92" s="25"/>
      <c r="CO92" s="24"/>
      <c r="CP92" s="24"/>
      <c r="CQ92" s="24"/>
      <c r="CR92" s="24"/>
      <c r="CS92" s="25"/>
      <c r="CT92" s="25"/>
      <c r="CU92" s="138">
        <v>88</v>
      </c>
      <c r="CV92" s="138" t="s">
        <v>224</v>
      </c>
      <c r="CW92" s="208" t="s">
        <v>170</v>
      </c>
      <c r="CX92" s="208">
        <v>2300</v>
      </c>
      <c r="CY92" s="208">
        <v>1150</v>
      </c>
      <c r="CZ92" s="23"/>
      <c r="DA92" s="141"/>
      <c r="DB92" s="29"/>
      <c r="DC92" s="14"/>
      <c r="DD92" s="14"/>
      <c r="DE92" s="14"/>
      <c r="DL92" s="15"/>
      <c r="DM92" s="15"/>
      <c r="DN92" s="15"/>
      <c r="DO92" s="15"/>
      <c r="DP92" s="15"/>
      <c r="DR92" s="20"/>
    </row>
    <row r="93" spans="1:122" s="28" customFormat="1" ht="16.5" customHeight="1" x14ac:dyDescent="0.15">
      <c r="A93" s="20"/>
      <c r="B93" s="20"/>
      <c r="C93" s="20"/>
      <c r="AN93" s="20"/>
      <c r="BS93" s="20"/>
      <c r="BT93" s="20"/>
      <c r="BU93" s="20"/>
      <c r="BV93" s="20"/>
      <c r="BY93" s="20"/>
      <c r="BZ93" s="20"/>
      <c r="CA93" s="20"/>
      <c r="CB93" s="29"/>
      <c r="CC93" s="23"/>
      <c r="CD93" s="23"/>
      <c r="CE93" s="23"/>
      <c r="CF93" s="23"/>
      <c r="CG93" s="23"/>
      <c r="CH93" s="78"/>
      <c r="CI93" s="78"/>
      <c r="CJ93" s="78"/>
      <c r="CK93" s="78"/>
      <c r="CL93" s="78"/>
      <c r="CM93" s="78"/>
      <c r="CN93" s="78"/>
      <c r="CO93" s="24"/>
      <c r="CP93" s="24"/>
      <c r="CQ93" s="24"/>
      <c r="CR93" s="24"/>
      <c r="CS93" s="25"/>
      <c r="CT93" s="25"/>
      <c r="CU93" s="138">
        <v>89</v>
      </c>
      <c r="CV93" s="138" t="s">
        <v>225</v>
      </c>
      <c r="CW93" s="136" t="s">
        <v>29</v>
      </c>
      <c r="CX93" s="136">
        <v>1000</v>
      </c>
      <c r="CY93" s="136">
        <v>500</v>
      </c>
      <c r="CZ93" s="23"/>
      <c r="DA93" s="141"/>
      <c r="DB93" s="141"/>
      <c r="DC93" s="14"/>
      <c r="DD93" s="14"/>
      <c r="DE93" s="14"/>
      <c r="DL93" s="15"/>
      <c r="DM93" s="15"/>
      <c r="DN93" s="15"/>
      <c r="DO93" s="15"/>
      <c r="DP93" s="15"/>
      <c r="DR93" s="20"/>
    </row>
    <row r="94" spans="1:122" s="28" customFormat="1" ht="16.5" customHeight="1" x14ac:dyDescent="0.15">
      <c r="A94" s="20"/>
      <c r="B94" s="20"/>
      <c r="C94" s="20"/>
      <c r="BS94" s="20"/>
      <c r="BT94" s="20"/>
      <c r="BU94" s="20"/>
      <c r="BV94" s="20"/>
      <c r="BY94" s="20"/>
      <c r="BZ94" s="20"/>
      <c r="CA94" s="20"/>
      <c r="CB94" s="29"/>
      <c r="CC94" s="23"/>
      <c r="CD94" s="23"/>
      <c r="CE94" s="23"/>
      <c r="CF94" s="23"/>
      <c r="CG94" s="23"/>
      <c r="CH94" s="78"/>
      <c r="CI94" s="78"/>
      <c r="CJ94" s="78"/>
      <c r="CK94" s="78"/>
      <c r="CL94" s="78"/>
      <c r="CM94" s="78"/>
      <c r="CN94" s="78"/>
      <c r="CO94" s="24"/>
      <c r="CP94" s="24"/>
      <c r="CQ94" s="24"/>
      <c r="CR94" s="24"/>
      <c r="CS94" s="25"/>
      <c r="CT94" s="25"/>
      <c r="CU94" s="138">
        <v>90</v>
      </c>
      <c r="CV94" s="138" t="s">
        <v>226</v>
      </c>
      <c r="CW94" s="136" t="s">
        <v>29</v>
      </c>
      <c r="CX94" s="136">
        <v>1100</v>
      </c>
      <c r="CY94" s="136">
        <v>550</v>
      </c>
      <c r="CZ94" s="23"/>
      <c r="DA94" s="141"/>
      <c r="DB94" s="141"/>
      <c r="DC94" s="14"/>
      <c r="DD94" s="14"/>
      <c r="DE94" s="14"/>
      <c r="DL94" s="15"/>
      <c r="DM94" s="15"/>
      <c r="DN94" s="15"/>
      <c r="DO94" s="15"/>
      <c r="DP94" s="15"/>
      <c r="DR94" s="20"/>
    </row>
    <row r="95" spans="1:122" s="28" customFormat="1" ht="16.5" customHeight="1" x14ac:dyDescent="0.15">
      <c r="A95" s="20"/>
      <c r="B95" s="20"/>
      <c r="C95" s="20"/>
      <c r="BS95" s="20"/>
      <c r="BT95" s="20"/>
      <c r="BU95" s="20"/>
      <c r="BV95" s="20"/>
      <c r="CB95" s="141"/>
      <c r="CC95" s="25"/>
      <c r="CD95" s="25"/>
      <c r="CE95" s="25"/>
      <c r="CF95" s="25"/>
      <c r="CG95" s="25"/>
      <c r="CH95" s="25"/>
      <c r="CI95" s="121"/>
      <c r="CJ95" s="78"/>
      <c r="CK95" s="78"/>
      <c r="CL95" s="78"/>
      <c r="CM95" s="78"/>
      <c r="CN95" s="78"/>
      <c r="CO95" s="24"/>
      <c r="CP95" s="24"/>
      <c r="CQ95" s="24"/>
      <c r="CR95" s="24"/>
      <c r="CS95" s="25"/>
      <c r="CT95" s="25"/>
      <c r="CU95" s="138">
        <v>91</v>
      </c>
      <c r="CV95" s="138" t="s">
        <v>226</v>
      </c>
      <c r="CW95" s="136" t="s">
        <v>170</v>
      </c>
      <c r="CX95" s="136">
        <v>2300</v>
      </c>
      <c r="CY95" s="136">
        <v>1150</v>
      </c>
      <c r="CZ95" s="23"/>
      <c r="DA95" s="141"/>
      <c r="DB95" s="141"/>
      <c r="DC95" s="14"/>
      <c r="DD95" s="14"/>
      <c r="DE95" s="14"/>
      <c r="DL95" s="15"/>
      <c r="DM95" s="15"/>
      <c r="DN95" s="15"/>
      <c r="DR95" s="20"/>
    </row>
    <row r="96" spans="1:122" s="28" customFormat="1" ht="16.5" customHeight="1" x14ac:dyDescent="0.15">
      <c r="A96" s="20"/>
      <c r="B96" s="20"/>
      <c r="C96" s="20"/>
      <c r="BS96" s="20"/>
      <c r="BT96" s="20"/>
      <c r="BU96" s="20"/>
      <c r="BV96" s="20"/>
      <c r="CB96" s="141"/>
      <c r="CC96" s="25"/>
      <c r="CD96" s="25"/>
      <c r="CE96" s="25"/>
      <c r="CF96" s="25"/>
      <c r="CG96" s="25"/>
      <c r="CH96" s="25"/>
      <c r="CI96" s="121"/>
      <c r="CJ96" s="78"/>
      <c r="CK96" s="78"/>
      <c r="CL96" s="78"/>
      <c r="CM96" s="78"/>
      <c r="CN96" s="78"/>
      <c r="CO96" s="24"/>
      <c r="CP96" s="24"/>
      <c r="CQ96" s="24"/>
      <c r="CR96" s="24"/>
      <c r="CS96" s="25"/>
      <c r="CT96" s="25"/>
      <c r="CU96" s="15">
        <v>92</v>
      </c>
      <c r="CV96" s="15" t="s">
        <v>227</v>
      </c>
      <c r="CW96" s="39" t="s">
        <v>29</v>
      </c>
      <c r="CX96" s="15">
        <v>1900</v>
      </c>
      <c r="CY96" s="15">
        <v>950</v>
      </c>
      <c r="CZ96" s="23"/>
      <c r="DA96" s="141"/>
      <c r="DB96" s="141"/>
      <c r="DC96" s="14"/>
      <c r="DD96" s="14"/>
      <c r="DE96" s="14"/>
      <c r="DR96" s="20"/>
    </row>
    <row r="97" spans="1:123" s="28" customFormat="1" ht="16.5" customHeight="1" x14ac:dyDescent="0.15">
      <c r="A97" s="20"/>
      <c r="B97" s="20"/>
      <c r="C97" s="20"/>
      <c r="BS97" s="20"/>
      <c r="BT97" s="20"/>
      <c r="BU97" s="20"/>
      <c r="CB97" s="141"/>
      <c r="CC97" s="25"/>
      <c r="CD97" s="25"/>
      <c r="CE97" s="25"/>
      <c r="CF97" s="25"/>
      <c r="CG97" s="25"/>
      <c r="CH97" s="25"/>
      <c r="CI97" s="25"/>
      <c r="CJ97" s="25"/>
      <c r="CK97" s="23"/>
      <c r="CL97" s="25"/>
      <c r="CM97" s="25"/>
      <c r="CN97" s="25"/>
      <c r="CO97" s="25"/>
      <c r="CP97" s="25"/>
      <c r="CQ97" s="25"/>
      <c r="CR97" s="25"/>
      <c r="CS97" s="25"/>
      <c r="CT97" s="25"/>
      <c r="CU97" s="15">
        <v>93</v>
      </c>
      <c r="CV97" s="15" t="s">
        <v>227</v>
      </c>
      <c r="CW97" s="39" t="s">
        <v>170</v>
      </c>
      <c r="CX97" s="15">
        <v>3500</v>
      </c>
      <c r="CY97" s="15">
        <v>1750</v>
      </c>
      <c r="CZ97" s="25"/>
      <c r="DA97" s="141"/>
      <c r="DB97" s="141"/>
      <c r="DC97" s="14"/>
      <c r="DD97" s="14"/>
      <c r="DE97" s="14"/>
      <c r="DL97" s="114"/>
      <c r="DM97" s="114"/>
      <c r="DN97" s="114"/>
      <c r="DO97" s="114"/>
      <c r="DP97" s="114"/>
      <c r="DR97" s="20"/>
    </row>
    <row r="98" spans="1:123" s="28" customFormat="1" ht="16.5" customHeight="1" x14ac:dyDescent="0.15">
      <c r="A98" s="20"/>
      <c r="B98" s="20"/>
      <c r="C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CB98" s="141"/>
      <c r="CC98" s="25"/>
      <c r="CD98" s="25"/>
      <c r="CE98" s="25"/>
      <c r="CF98" s="25"/>
      <c r="CG98" s="25"/>
      <c r="CH98" s="25"/>
      <c r="CI98" s="25"/>
      <c r="CJ98" s="25"/>
      <c r="CK98" s="23"/>
      <c r="CL98" s="25"/>
      <c r="CM98" s="25"/>
      <c r="CN98" s="25"/>
      <c r="CO98" s="25"/>
      <c r="CP98" s="25"/>
      <c r="CQ98" s="25"/>
      <c r="CR98" s="25"/>
      <c r="CS98" s="25"/>
      <c r="CT98" s="25"/>
      <c r="CU98" s="15">
        <v>94</v>
      </c>
      <c r="CV98" s="15" t="s">
        <v>228</v>
      </c>
      <c r="CW98" s="39" t="s">
        <v>29</v>
      </c>
      <c r="CX98" s="15">
        <v>2500</v>
      </c>
      <c r="CY98" s="15">
        <v>1250</v>
      </c>
      <c r="CZ98" s="25"/>
      <c r="DA98" s="14"/>
      <c r="DB98" s="14"/>
      <c r="DC98" s="14"/>
      <c r="DD98" s="14"/>
      <c r="DE98" s="15"/>
      <c r="DF98" s="16"/>
      <c r="DL98" s="139"/>
      <c r="DM98" s="139"/>
      <c r="DN98" s="137"/>
      <c r="DO98" s="137"/>
      <c r="DP98" s="137"/>
      <c r="DR98" s="20"/>
    </row>
    <row r="99" spans="1:123" ht="16.5" customHeight="1" x14ac:dyDescent="0.15">
      <c r="BW99" s="28"/>
      <c r="BX99" s="28"/>
      <c r="CU99" s="15">
        <v>95</v>
      </c>
      <c r="CV99" s="15" t="s">
        <v>228</v>
      </c>
      <c r="CW99" s="39" t="s">
        <v>170</v>
      </c>
      <c r="CX99" s="15">
        <v>4000</v>
      </c>
      <c r="CY99" s="15">
        <v>2000</v>
      </c>
      <c r="DA99" s="20"/>
      <c r="DB99" s="20"/>
      <c r="DC99" s="20"/>
      <c r="DD99" s="20"/>
      <c r="DE99" s="20"/>
      <c r="DF99" s="28"/>
      <c r="DG99" s="20"/>
      <c r="DH99" s="20"/>
      <c r="DI99" s="20"/>
      <c r="DJ99" s="20"/>
      <c r="DK99" s="20"/>
      <c r="DL99" s="137"/>
      <c r="DM99" s="137"/>
      <c r="DN99" s="137"/>
      <c r="DO99" s="137"/>
      <c r="DP99" s="137"/>
      <c r="DQ99" s="28"/>
    </row>
    <row r="100" spans="1:123" ht="16.5" customHeight="1" x14ac:dyDescent="0.15">
      <c r="BW100" s="28"/>
      <c r="BX100" s="28"/>
      <c r="CB100" s="28"/>
      <c r="CC100" s="114"/>
      <c r="CD100" s="114"/>
      <c r="CE100" s="114"/>
      <c r="CF100" s="114"/>
      <c r="CG100" s="114"/>
      <c r="CH100" s="114"/>
      <c r="CI100" s="114"/>
      <c r="CJ100" s="114"/>
      <c r="CK100" s="114"/>
      <c r="CL100" s="114"/>
      <c r="CM100" s="114"/>
      <c r="CN100" s="114"/>
      <c r="CO100" s="114"/>
      <c r="CP100" s="114"/>
      <c r="CQ100" s="114"/>
      <c r="CR100" s="114"/>
      <c r="CS100" s="114"/>
      <c r="CT100" s="114"/>
      <c r="CU100" s="15">
        <v>97</v>
      </c>
      <c r="CV100" s="15" t="s">
        <v>229</v>
      </c>
      <c r="CW100" s="39" t="s">
        <v>29</v>
      </c>
      <c r="CX100" s="15">
        <v>100</v>
      </c>
      <c r="CY100" s="15">
        <v>50</v>
      </c>
      <c r="CZ100" s="114"/>
      <c r="DA100" s="143"/>
      <c r="DB100" s="143"/>
      <c r="DC100" s="143"/>
      <c r="DD100" s="114"/>
      <c r="DE100" s="114"/>
      <c r="DF100" s="114"/>
      <c r="DG100" s="20"/>
      <c r="DH100" s="20"/>
      <c r="DI100" s="20"/>
      <c r="DJ100" s="20"/>
      <c r="DK100" s="20"/>
      <c r="DL100" s="142"/>
      <c r="DM100" s="142"/>
      <c r="DN100" s="137"/>
      <c r="DO100" s="137"/>
      <c r="DP100" s="137"/>
      <c r="DQ100" s="28"/>
      <c r="DR100" s="28"/>
      <c r="DS100" s="28"/>
    </row>
    <row r="101" spans="1:123" ht="16.5" customHeight="1" x14ac:dyDescent="0.15">
      <c r="BW101" s="28"/>
      <c r="BX101" s="28"/>
      <c r="CB101" s="114"/>
      <c r="CC101" s="114"/>
      <c r="CD101" s="114"/>
      <c r="CE101" s="114"/>
      <c r="CF101" s="114"/>
      <c r="CG101" s="114"/>
      <c r="CH101" s="114"/>
      <c r="CI101" s="114"/>
      <c r="CJ101" s="114"/>
      <c r="CK101" s="114"/>
      <c r="CL101" s="114"/>
      <c r="CM101" s="114"/>
      <c r="CN101" s="114"/>
      <c r="CO101" s="143"/>
      <c r="CP101" s="143"/>
      <c r="CQ101" s="143"/>
      <c r="CR101" s="143"/>
      <c r="CS101" s="143"/>
      <c r="CT101" s="143"/>
      <c r="CU101" s="15">
        <v>98</v>
      </c>
      <c r="CV101" s="15" t="s">
        <v>230</v>
      </c>
      <c r="CW101" s="39" t="s">
        <v>29</v>
      </c>
      <c r="CX101" s="15">
        <v>100</v>
      </c>
      <c r="CY101" s="15">
        <v>50</v>
      </c>
      <c r="CZ101" s="143"/>
      <c r="DA101" s="139"/>
      <c r="DB101" s="139"/>
      <c r="DC101" s="139"/>
      <c r="DD101" s="137"/>
      <c r="DE101" s="137"/>
      <c r="DF101" s="137"/>
      <c r="DG101" s="20"/>
      <c r="DH101" s="20"/>
      <c r="DI101" s="20"/>
      <c r="DJ101" s="20"/>
      <c r="DK101" s="20"/>
      <c r="DL101" s="139"/>
      <c r="DM101" s="139"/>
      <c r="DN101" s="137"/>
      <c r="DO101" s="137"/>
      <c r="DP101" s="137"/>
      <c r="DQ101" s="114"/>
      <c r="DR101" s="114"/>
      <c r="DS101" s="114"/>
    </row>
    <row r="102" spans="1:123" ht="16.5" customHeight="1" x14ac:dyDescent="0.15">
      <c r="BW102" s="28"/>
      <c r="BX102" s="28"/>
      <c r="CB102" s="137"/>
      <c r="CC102" s="137"/>
      <c r="CD102" s="137"/>
      <c r="CE102" s="137"/>
      <c r="CF102" s="137"/>
      <c r="CG102" s="137"/>
      <c r="CH102" s="137"/>
      <c r="CI102" s="137"/>
      <c r="CJ102" s="137"/>
      <c r="CK102" s="137"/>
      <c r="CL102" s="137"/>
      <c r="CM102" s="137"/>
      <c r="CN102" s="137"/>
      <c r="CO102" s="139"/>
      <c r="CP102" s="139"/>
      <c r="CQ102" s="139"/>
      <c r="CR102" s="139"/>
      <c r="CS102" s="139"/>
      <c r="CT102" s="139"/>
      <c r="CU102" s="15">
        <v>99</v>
      </c>
      <c r="CV102" s="15" t="s">
        <v>231</v>
      </c>
      <c r="CW102" s="39" t="s">
        <v>29</v>
      </c>
      <c r="CX102" s="15">
        <v>200</v>
      </c>
      <c r="CY102" s="15">
        <v>150</v>
      </c>
      <c r="CZ102" s="139"/>
      <c r="DA102" s="139"/>
      <c r="DB102" s="139"/>
      <c r="DC102" s="139"/>
      <c r="DD102" s="137"/>
      <c r="DE102" s="137"/>
      <c r="DF102" s="137"/>
      <c r="DG102" s="20"/>
      <c r="DH102" s="20"/>
      <c r="DI102" s="20"/>
      <c r="DJ102" s="20"/>
      <c r="DK102" s="20"/>
      <c r="DL102" s="114"/>
      <c r="DM102" s="114"/>
      <c r="DN102" s="114"/>
      <c r="DO102" s="114"/>
      <c r="DP102" s="114"/>
      <c r="DQ102" s="137"/>
      <c r="DR102" s="137"/>
      <c r="DS102" s="137"/>
    </row>
    <row r="103" spans="1:123" ht="16.5" customHeight="1" x14ac:dyDescent="0.15">
      <c r="BW103" s="28"/>
      <c r="BX103" s="28"/>
      <c r="CB103" s="137"/>
      <c r="CC103" s="137"/>
      <c r="CD103" s="137"/>
      <c r="CE103" s="137"/>
      <c r="CF103" s="137"/>
      <c r="CG103" s="137"/>
      <c r="CH103" s="137"/>
      <c r="CI103" s="137"/>
      <c r="CJ103" s="137"/>
      <c r="CK103" s="137"/>
      <c r="CL103" s="137"/>
      <c r="CM103" s="137"/>
      <c r="CN103" s="137"/>
      <c r="CO103" s="139"/>
      <c r="CP103" s="139"/>
      <c r="CQ103" s="139"/>
      <c r="CR103" s="139"/>
      <c r="CS103" s="139"/>
      <c r="CT103" s="139"/>
      <c r="CU103" s="15">
        <v>100</v>
      </c>
      <c r="CV103" s="15" t="s">
        <v>232</v>
      </c>
      <c r="CW103" s="39" t="s">
        <v>29</v>
      </c>
      <c r="CX103" s="15">
        <v>400</v>
      </c>
      <c r="CY103" s="15">
        <v>200</v>
      </c>
      <c r="CZ103" s="139"/>
      <c r="DA103" s="139"/>
      <c r="DB103" s="139"/>
      <c r="DC103" s="139"/>
      <c r="DD103" s="137"/>
      <c r="DE103" s="137"/>
      <c r="DF103" s="137"/>
      <c r="DG103" s="20"/>
      <c r="DH103" s="20"/>
      <c r="DI103" s="20"/>
      <c r="DJ103" s="20"/>
      <c r="DK103" s="20"/>
      <c r="DL103" s="114"/>
      <c r="DM103" s="114"/>
      <c r="DN103" s="114"/>
      <c r="DO103" s="114"/>
      <c r="DP103" s="114"/>
      <c r="DQ103" s="137"/>
      <c r="DR103" s="137"/>
      <c r="DS103" s="137"/>
    </row>
    <row r="104" spans="1:123" ht="16.5" customHeight="1" x14ac:dyDescent="0.15">
      <c r="BW104" s="28"/>
      <c r="BX104" s="28"/>
      <c r="CB104" s="137"/>
      <c r="CC104" s="137"/>
      <c r="CD104" s="137"/>
      <c r="CE104" s="137"/>
      <c r="CF104" s="137"/>
      <c r="CG104" s="137"/>
      <c r="CH104" s="137"/>
      <c r="CI104" s="137"/>
      <c r="CJ104" s="137"/>
      <c r="CK104" s="137"/>
      <c r="CL104" s="137"/>
      <c r="CM104" s="137"/>
      <c r="CN104" s="137"/>
      <c r="CO104" s="139"/>
      <c r="CP104" s="139"/>
      <c r="CQ104" s="139"/>
      <c r="CR104" s="139"/>
      <c r="CS104" s="139"/>
      <c r="CT104" s="139"/>
      <c r="CU104" s="15">
        <v>101</v>
      </c>
      <c r="CV104" s="15" t="s">
        <v>233</v>
      </c>
      <c r="CW104" s="39" t="s">
        <v>29</v>
      </c>
      <c r="CX104" s="15">
        <v>400</v>
      </c>
      <c r="CY104" s="15">
        <v>200</v>
      </c>
      <c r="CZ104" s="139"/>
      <c r="DA104" s="139"/>
      <c r="DB104" s="139"/>
      <c r="DC104" s="139"/>
      <c r="DD104" s="137"/>
      <c r="DE104" s="137"/>
      <c r="DF104" s="137"/>
      <c r="DG104" s="20"/>
      <c r="DH104" s="20"/>
      <c r="DI104" s="20"/>
      <c r="DJ104" s="20"/>
      <c r="DK104" s="20"/>
      <c r="DL104" s="114"/>
      <c r="DM104" s="114"/>
      <c r="DN104" s="114"/>
      <c r="DO104" s="114"/>
      <c r="DP104" s="114"/>
      <c r="DQ104" s="137"/>
      <c r="DR104" s="137"/>
      <c r="DS104" s="137"/>
    </row>
    <row r="105" spans="1:123" ht="16.5" customHeight="1" x14ac:dyDescent="0.15">
      <c r="BW105" s="28"/>
      <c r="BX105" s="28"/>
      <c r="CB105" s="137"/>
      <c r="CC105" s="137"/>
      <c r="CD105" s="137"/>
      <c r="CE105" s="137"/>
      <c r="CF105" s="137"/>
      <c r="CG105" s="137"/>
      <c r="CH105" s="137"/>
      <c r="CI105" s="137"/>
      <c r="CJ105" s="137"/>
      <c r="CK105" s="137"/>
      <c r="CL105" s="137"/>
      <c r="CM105" s="137"/>
      <c r="CN105" s="137"/>
      <c r="CO105" s="139"/>
      <c r="CP105" s="139"/>
      <c r="CQ105" s="139"/>
      <c r="CR105" s="139"/>
      <c r="CS105" s="139"/>
      <c r="CT105" s="139"/>
      <c r="CU105" s="15">
        <v>102</v>
      </c>
      <c r="CV105" s="15" t="s">
        <v>234</v>
      </c>
      <c r="CW105" s="39" t="s">
        <v>29</v>
      </c>
      <c r="CX105" s="15">
        <v>400</v>
      </c>
      <c r="CY105" s="15">
        <v>200</v>
      </c>
      <c r="CZ105" s="139"/>
      <c r="DA105" s="139"/>
      <c r="DB105" s="139"/>
      <c r="DC105" s="139"/>
      <c r="DD105" s="137"/>
      <c r="DE105" s="137"/>
      <c r="DF105" s="137"/>
      <c r="DG105" s="20"/>
      <c r="DH105" s="20"/>
      <c r="DI105" s="20"/>
      <c r="DJ105" s="20"/>
      <c r="DK105" s="20"/>
      <c r="DO105" s="28"/>
      <c r="DP105" s="28"/>
      <c r="DQ105" s="137"/>
      <c r="DR105" s="137"/>
      <c r="DS105" s="137"/>
    </row>
    <row r="106" spans="1:123" ht="16.5" customHeight="1" x14ac:dyDescent="0.15">
      <c r="BW106" s="28"/>
      <c r="BX106" s="28"/>
      <c r="CB106" s="137"/>
      <c r="CC106" s="137"/>
      <c r="CD106" s="137"/>
      <c r="CE106" s="137"/>
      <c r="CF106" s="137"/>
      <c r="CG106" s="137"/>
      <c r="CH106" s="137"/>
      <c r="CI106" s="137"/>
      <c r="CJ106" s="137"/>
      <c r="CK106" s="137"/>
      <c r="CL106" s="137"/>
      <c r="CM106" s="137"/>
      <c r="CN106" s="137"/>
      <c r="CO106" s="139"/>
      <c r="CP106" s="139"/>
      <c r="CQ106" s="139"/>
      <c r="CR106" s="139"/>
      <c r="CS106" s="139"/>
      <c r="CT106" s="139"/>
      <c r="CU106" s="15">
        <v>103</v>
      </c>
      <c r="CV106" s="15" t="s">
        <v>235</v>
      </c>
      <c r="CW106" s="39" t="s">
        <v>29</v>
      </c>
      <c r="CX106" s="15">
        <v>100</v>
      </c>
      <c r="CY106" s="15">
        <v>50</v>
      </c>
      <c r="CZ106" s="139"/>
      <c r="DA106" s="139"/>
      <c r="DB106" s="139"/>
      <c r="DC106" s="139"/>
      <c r="DD106" s="137"/>
      <c r="DE106" s="137"/>
      <c r="DF106" s="137"/>
      <c r="DG106" s="20"/>
      <c r="DH106" s="20"/>
      <c r="DI106" s="20"/>
      <c r="DJ106" s="20"/>
      <c r="DK106" s="20"/>
      <c r="DO106" s="28"/>
      <c r="DP106" s="28"/>
      <c r="DQ106" s="114"/>
      <c r="DR106" s="114"/>
      <c r="DS106" s="114"/>
    </row>
    <row r="107" spans="1:123" ht="16.5" customHeight="1" x14ac:dyDescent="0.15">
      <c r="BW107" s="28"/>
      <c r="BX107" s="28"/>
      <c r="CB107" s="137"/>
      <c r="CC107" s="137"/>
      <c r="CD107" s="137"/>
      <c r="CE107" s="137"/>
      <c r="CF107" s="137"/>
      <c r="CG107" s="137"/>
      <c r="CH107" s="137"/>
      <c r="CI107" s="137"/>
      <c r="CJ107" s="137"/>
      <c r="CK107" s="137"/>
      <c r="CL107" s="137"/>
      <c r="CM107" s="137"/>
      <c r="CN107" s="137"/>
      <c r="CO107" s="139"/>
      <c r="CP107" s="139"/>
      <c r="CQ107" s="139"/>
      <c r="CR107" s="139"/>
      <c r="CS107" s="139"/>
      <c r="CT107" s="139"/>
      <c r="CU107" s="15">
        <v>104</v>
      </c>
      <c r="CV107" s="15" t="s">
        <v>236</v>
      </c>
      <c r="CW107" s="39" t="s">
        <v>29</v>
      </c>
      <c r="CX107" s="15">
        <v>100</v>
      </c>
      <c r="CY107" s="15">
        <v>50</v>
      </c>
      <c r="CZ107" s="139"/>
      <c r="DA107" s="139"/>
      <c r="DB107" s="139"/>
      <c r="DC107" s="139"/>
      <c r="DD107" s="137"/>
      <c r="DE107" s="137"/>
      <c r="DF107" s="137"/>
      <c r="DG107" s="20"/>
      <c r="DH107" s="20"/>
      <c r="DI107" s="20"/>
      <c r="DJ107" s="20"/>
      <c r="DK107" s="20"/>
      <c r="DO107" s="28"/>
      <c r="DP107" s="28"/>
      <c r="DQ107" s="114"/>
      <c r="DR107" s="114"/>
      <c r="DS107" s="114"/>
    </row>
    <row r="108" spans="1:123" ht="16.5" customHeight="1" x14ac:dyDescent="0.15">
      <c r="BQ108" s="14"/>
      <c r="BR108" s="14"/>
      <c r="BW108" s="28"/>
      <c r="BX108" s="28"/>
      <c r="CB108" s="114"/>
      <c r="CC108" s="114"/>
      <c r="CD108" s="114"/>
      <c r="CE108" s="114"/>
      <c r="CF108" s="137"/>
      <c r="CG108" s="137"/>
      <c r="CH108" s="137"/>
      <c r="CI108" s="137"/>
      <c r="CJ108" s="137"/>
      <c r="CK108" s="137"/>
      <c r="CL108" s="137"/>
      <c r="CM108" s="137"/>
      <c r="CN108" s="137"/>
      <c r="CO108" s="139"/>
      <c r="CP108" s="139"/>
      <c r="CQ108" s="139"/>
      <c r="CR108" s="139"/>
      <c r="CS108" s="139"/>
      <c r="CT108" s="139"/>
      <c r="CU108" s="15">
        <v>105</v>
      </c>
      <c r="CV108" s="15" t="s">
        <v>237</v>
      </c>
      <c r="CW108" s="39" t="s">
        <v>29</v>
      </c>
      <c r="CX108" s="15">
        <v>100</v>
      </c>
      <c r="CY108" s="15">
        <v>50</v>
      </c>
      <c r="CZ108" s="139"/>
      <c r="DG108" s="20"/>
      <c r="DH108" s="20"/>
      <c r="DI108" s="20"/>
      <c r="DJ108" s="20"/>
      <c r="DK108" s="20"/>
      <c r="DO108" s="28"/>
      <c r="DP108" s="28"/>
      <c r="DQ108" s="114"/>
      <c r="DR108" s="114"/>
      <c r="DS108" s="114"/>
    </row>
    <row r="109" spans="1:123" s="14" customFormat="1" ht="16.5" customHeight="1" x14ac:dyDescent="0.15">
      <c r="C109" s="20"/>
      <c r="AN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S109" s="20"/>
      <c r="BT109" s="20"/>
      <c r="BU109" s="20"/>
      <c r="BV109" s="20"/>
      <c r="BW109" s="28"/>
      <c r="BX109" s="28"/>
      <c r="BZ109" s="29"/>
      <c r="CA109" s="29"/>
      <c r="CB109" s="141"/>
      <c r="CC109" s="25"/>
      <c r="CD109" s="25"/>
      <c r="CE109" s="25"/>
      <c r="CF109" s="25"/>
      <c r="CG109" s="25"/>
      <c r="CH109" s="25"/>
      <c r="CI109" s="25"/>
      <c r="CJ109" s="25"/>
      <c r="CK109" s="25"/>
      <c r="CL109" s="25"/>
      <c r="CM109" s="25"/>
      <c r="CN109" s="25"/>
      <c r="CO109" s="25"/>
      <c r="CP109" s="25"/>
      <c r="CQ109" s="25"/>
      <c r="CR109" s="25"/>
      <c r="CS109" s="25"/>
      <c r="CT109" s="25"/>
      <c r="CU109" s="15">
        <v>106</v>
      </c>
      <c r="CV109" s="15" t="s">
        <v>238</v>
      </c>
      <c r="CW109" s="39" t="s">
        <v>29</v>
      </c>
      <c r="CX109" s="15">
        <v>400</v>
      </c>
      <c r="CY109" s="15">
        <v>200</v>
      </c>
      <c r="CZ109" s="25"/>
      <c r="DE109" s="15"/>
      <c r="DF109" s="16"/>
      <c r="DL109" s="15"/>
      <c r="DM109" s="15"/>
      <c r="DN109" s="15"/>
      <c r="DO109" s="28"/>
      <c r="DP109" s="28"/>
      <c r="DQ109" s="28"/>
      <c r="DR109" s="28"/>
      <c r="DS109" s="28"/>
    </row>
    <row r="110" spans="1:123" s="14" customFormat="1" ht="16.5" customHeight="1" x14ac:dyDescent="0.15">
      <c r="C110" s="20"/>
      <c r="AN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S110" s="20"/>
      <c r="BT110" s="20"/>
      <c r="BU110" s="20"/>
      <c r="BV110" s="20"/>
      <c r="BW110" s="28"/>
      <c r="BX110" s="28"/>
      <c r="BZ110" s="29"/>
      <c r="CA110" s="29"/>
      <c r="CB110" s="29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4"/>
      <c r="CP110" s="24"/>
      <c r="CQ110" s="24"/>
      <c r="CR110" s="24"/>
      <c r="CS110" s="25"/>
      <c r="CT110" s="25"/>
      <c r="CU110" s="15">
        <v>107</v>
      </c>
      <c r="CV110" s="15" t="s">
        <v>239</v>
      </c>
      <c r="CW110" s="39" t="s">
        <v>29</v>
      </c>
      <c r="CX110" s="15">
        <v>400</v>
      </c>
      <c r="CY110" s="15">
        <v>200</v>
      </c>
      <c r="CZ110" s="23"/>
      <c r="DE110" s="15"/>
      <c r="DF110" s="16"/>
      <c r="DL110" s="15"/>
      <c r="DM110" s="15"/>
      <c r="DN110" s="15"/>
      <c r="DO110" s="20"/>
      <c r="DP110" s="20"/>
      <c r="DQ110" s="20"/>
      <c r="DR110" s="20"/>
      <c r="DS110" s="20"/>
    </row>
    <row r="111" spans="1:123" s="14" customFormat="1" ht="16.5" customHeight="1" x14ac:dyDescent="0.15">
      <c r="C111" s="20"/>
      <c r="AN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S111" s="20"/>
      <c r="BT111" s="20"/>
      <c r="BU111" s="20"/>
      <c r="BV111" s="20"/>
      <c r="BW111" s="28"/>
      <c r="BX111" s="28"/>
      <c r="BZ111" s="29"/>
      <c r="CA111" s="29"/>
      <c r="CB111" s="29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4"/>
      <c r="CP111" s="24"/>
      <c r="CQ111" s="24"/>
      <c r="CR111" s="24"/>
      <c r="CS111" s="25"/>
      <c r="CT111" s="25"/>
      <c r="CU111" s="15">
        <v>108</v>
      </c>
      <c r="CV111" s="15" t="s">
        <v>240</v>
      </c>
      <c r="CW111" s="39" t="s">
        <v>29</v>
      </c>
      <c r="CX111" s="15">
        <v>300</v>
      </c>
      <c r="CY111" s="15">
        <v>150</v>
      </c>
      <c r="CZ111" s="23"/>
      <c r="DE111" s="15"/>
      <c r="DF111" s="16"/>
      <c r="DL111" s="15"/>
      <c r="DM111" s="15"/>
      <c r="DN111" s="15"/>
      <c r="DO111" s="20"/>
      <c r="DP111" s="20"/>
      <c r="DQ111" s="20"/>
      <c r="DR111" s="20"/>
      <c r="DS111" s="20"/>
    </row>
    <row r="112" spans="1:123" s="14" customFormat="1" ht="16.5" customHeight="1" x14ac:dyDescent="0.15">
      <c r="AN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S112" s="20"/>
      <c r="BT112" s="20"/>
      <c r="BU112" s="20"/>
      <c r="BV112" s="20"/>
      <c r="BW112" s="28"/>
      <c r="BX112" s="28"/>
      <c r="BZ112" s="29"/>
      <c r="CA112" s="29"/>
      <c r="CB112" s="29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4"/>
      <c r="CP112" s="24"/>
      <c r="CQ112" s="24"/>
      <c r="CR112" s="24"/>
      <c r="CS112" s="25"/>
      <c r="CT112" s="25"/>
      <c r="CU112" s="15">
        <v>111</v>
      </c>
      <c r="CV112" s="15" t="s">
        <v>241</v>
      </c>
      <c r="CW112" s="39" t="s">
        <v>29</v>
      </c>
      <c r="CX112" s="15">
        <v>200</v>
      </c>
      <c r="CY112" s="15">
        <v>100</v>
      </c>
      <c r="CZ112" s="23"/>
      <c r="DE112" s="15"/>
      <c r="DF112" s="16"/>
      <c r="DL112" s="15"/>
      <c r="DM112" s="15"/>
      <c r="DN112" s="15"/>
      <c r="DO112" s="20"/>
      <c r="DP112" s="20"/>
      <c r="DQ112" s="20"/>
      <c r="DR112" s="20"/>
      <c r="DS112" s="20"/>
    </row>
    <row r="113" spans="15:123" s="14" customFormat="1" ht="16.5" customHeight="1" x14ac:dyDescent="0.15">
      <c r="AN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S113" s="20"/>
      <c r="BT113" s="20"/>
      <c r="BU113" s="20"/>
      <c r="BV113" s="20"/>
      <c r="BW113" s="28"/>
      <c r="BX113" s="28"/>
      <c r="BZ113" s="29"/>
      <c r="CA113" s="29"/>
      <c r="CB113" s="29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4"/>
      <c r="CP113" s="24"/>
      <c r="CQ113" s="24"/>
      <c r="CR113" s="24"/>
      <c r="CS113" s="25"/>
      <c r="CT113" s="25"/>
      <c r="CU113" s="15">
        <v>112</v>
      </c>
      <c r="CV113" s="15" t="s">
        <v>242</v>
      </c>
      <c r="CW113" s="39" t="s">
        <v>29</v>
      </c>
      <c r="CX113" s="15">
        <v>200</v>
      </c>
      <c r="CY113" s="15">
        <v>100</v>
      </c>
      <c r="CZ113" s="23"/>
      <c r="DE113" s="15"/>
      <c r="DF113" s="16"/>
      <c r="DL113" s="15"/>
      <c r="DM113" s="15"/>
      <c r="DN113" s="15"/>
      <c r="DO113" s="20"/>
      <c r="DP113" s="20"/>
      <c r="DQ113" s="20"/>
      <c r="DR113" s="20"/>
      <c r="DS113" s="20"/>
    </row>
    <row r="114" spans="15:123" s="14" customFormat="1" ht="16.5" customHeight="1" x14ac:dyDescent="0.15">
      <c r="AN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S114" s="20"/>
      <c r="BT114" s="20"/>
      <c r="BU114" s="20"/>
      <c r="BV114" s="20"/>
      <c r="BW114" s="28"/>
      <c r="BX114" s="28"/>
      <c r="BZ114" s="29"/>
      <c r="CA114" s="29"/>
      <c r="CB114" s="29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4"/>
      <c r="CP114" s="24"/>
      <c r="CQ114" s="24"/>
      <c r="CR114" s="24"/>
      <c r="CS114" s="25"/>
      <c r="CT114" s="25"/>
      <c r="CU114" s="15">
        <v>113</v>
      </c>
      <c r="CV114" s="15" t="s">
        <v>243</v>
      </c>
      <c r="CW114" s="39" t="s">
        <v>29</v>
      </c>
      <c r="CX114" s="15">
        <v>200</v>
      </c>
      <c r="CY114" s="15">
        <v>100</v>
      </c>
      <c r="CZ114" s="23"/>
      <c r="DE114" s="15"/>
      <c r="DF114" s="16"/>
      <c r="DL114" s="15"/>
      <c r="DM114" s="15"/>
      <c r="DN114" s="15"/>
      <c r="DO114" s="20"/>
      <c r="DP114" s="20"/>
      <c r="DQ114" s="20"/>
      <c r="DR114" s="20"/>
      <c r="DS114" s="20"/>
    </row>
    <row r="115" spans="15:123" s="14" customFormat="1" ht="16.5" customHeight="1" x14ac:dyDescent="0.15">
      <c r="AN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S115" s="20"/>
      <c r="BT115" s="20"/>
      <c r="BU115" s="20"/>
      <c r="BV115" s="20"/>
      <c r="BW115" s="28"/>
      <c r="BX115" s="28"/>
      <c r="BZ115" s="29"/>
      <c r="CA115" s="29"/>
      <c r="CB115" s="29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4"/>
      <c r="CP115" s="24"/>
      <c r="CQ115" s="24"/>
      <c r="CR115" s="24"/>
      <c r="CS115" s="25"/>
      <c r="CT115" s="25"/>
      <c r="CU115" s="15">
        <v>115</v>
      </c>
      <c r="CV115" s="15" t="s">
        <v>244</v>
      </c>
      <c r="CW115" s="39" t="s">
        <v>29</v>
      </c>
      <c r="CX115" s="15">
        <v>200</v>
      </c>
      <c r="CY115" s="15">
        <v>100</v>
      </c>
      <c r="CZ115" s="23"/>
      <c r="DE115" s="15"/>
      <c r="DF115" s="16"/>
      <c r="DL115" s="15"/>
      <c r="DM115" s="15"/>
      <c r="DN115" s="15"/>
      <c r="DO115" s="20"/>
      <c r="DP115" s="20"/>
      <c r="DQ115" s="20"/>
      <c r="DR115" s="20"/>
      <c r="DS115" s="20"/>
    </row>
    <row r="116" spans="15:123" s="14" customFormat="1" ht="16.5" customHeight="1" x14ac:dyDescent="0.15">
      <c r="AN116" s="20"/>
      <c r="AO116" s="22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S116" s="20"/>
      <c r="BT116" s="20"/>
      <c r="BU116" s="20"/>
      <c r="BV116" s="20"/>
      <c r="BW116" s="28"/>
      <c r="BX116" s="28"/>
      <c r="BZ116" s="29"/>
      <c r="CA116" s="29"/>
      <c r="CB116" s="29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4"/>
      <c r="CP116" s="24"/>
      <c r="CQ116" s="24"/>
      <c r="CR116" s="24"/>
      <c r="CS116" s="25"/>
      <c r="CT116" s="25"/>
      <c r="CU116" s="15">
        <v>116</v>
      </c>
      <c r="CV116" s="15" t="s">
        <v>245</v>
      </c>
      <c r="CW116" s="39" t="s">
        <v>29</v>
      </c>
      <c r="CX116" s="15">
        <v>100</v>
      </c>
      <c r="CY116" s="15">
        <v>50</v>
      </c>
      <c r="CZ116" s="23"/>
      <c r="DE116" s="15"/>
      <c r="DF116" s="16"/>
      <c r="DL116" s="15"/>
      <c r="DM116" s="15"/>
      <c r="DN116" s="15"/>
      <c r="DO116" s="20"/>
      <c r="DP116" s="20"/>
      <c r="DQ116" s="20"/>
      <c r="DR116" s="20"/>
      <c r="DS116" s="20"/>
    </row>
    <row r="117" spans="15:123" s="14" customFormat="1" ht="16.5" customHeight="1" x14ac:dyDescent="0.15">
      <c r="AN117" s="20"/>
      <c r="AO117" s="22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S117" s="20"/>
      <c r="BT117" s="20"/>
      <c r="BU117" s="20"/>
      <c r="BV117" s="20"/>
      <c r="BW117" s="28"/>
      <c r="BX117" s="28"/>
      <c r="BZ117" s="29"/>
      <c r="CA117" s="29"/>
      <c r="CB117" s="29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4"/>
      <c r="CP117" s="24"/>
      <c r="CQ117" s="24"/>
      <c r="CR117" s="24"/>
      <c r="CS117" s="25"/>
      <c r="CT117" s="25"/>
      <c r="CU117" s="15">
        <v>117</v>
      </c>
      <c r="CV117" s="15" t="s">
        <v>246</v>
      </c>
      <c r="CW117" s="39" t="s">
        <v>29</v>
      </c>
      <c r="CX117" s="15">
        <v>200</v>
      </c>
      <c r="CY117" s="15">
        <v>100</v>
      </c>
      <c r="CZ117" s="23"/>
      <c r="DE117" s="15"/>
      <c r="DF117" s="16"/>
      <c r="DL117" s="15"/>
      <c r="DM117" s="15"/>
      <c r="DN117" s="15"/>
      <c r="DO117" s="20"/>
      <c r="DP117" s="20"/>
      <c r="DQ117" s="20"/>
      <c r="DR117" s="20"/>
      <c r="DS117" s="20"/>
    </row>
    <row r="118" spans="15:123" s="14" customFormat="1" ht="16.5" customHeight="1" x14ac:dyDescent="0.15">
      <c r="AN118" s="20"/>
      <c r="AO118" s="22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S118" s="20"/>
      <c r="BT118" s="20"/>
      <c r="BU118" s="20"/>
      <c r="BV118" s="20"/>
      <c r="BW118" s="28"/>
      <c r="BX118" s="28"/>
      <c r="BZ118" s="29"/>
      <c r="CA118" s="29"/>
      <c r="CB118" s="29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4"/>
      <c r="CP118" s="24"/>
      <c r="CQ118" s="24"/>
      <c r="CR118" s="24"/>
      <c r="CS118" s="25"/>
      <c r="CT118" s="25"/>
      <c r="CU118" s="15">
        <v>118</v>
      </c>
      <c r="CV118" s="15" t="s">
        <v>247</v>
      </c>
      <c r="CW118" s="39" t="s">
        <v>29</v>
      </c>
      <c r="CX118" s="15">
        <v>100</v>
      </c>
      <c r="CY118" s="15">
        <v>50</v>
      </c>
      <c r="CZ118" s="23"/>
      <c r="DE118" s="15"/>
      <c r="DF118" s="16"/>
      <c r="DL118" s="15"/>
      <c r="DM118" s="15"/>
      <c r="DN118" s="15"/>
      <c r="DO118" s="20"/>
      <c r="DP118" s="20"/>
      <c r="DQ118" s="20"/>
      <c r="DR118" s="20"/>
      <c r="DS118" s="20"/>
    </row>
    <row r="119" spans="15:123" s="14" customFormat="1" ht="16.5" customHeight="1" x14ac:dyDescent="0.15">
      <c r="AN119" s="20"/>
      <c r="AO119" s="22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S119" s="20"/>
      <c r="BT119" s="20"/>
      <c r="BU119" s="20"/>
      <c r="BV119" s="20"/>
      <c r="BW119" s="28"/>
      <c r="BX119" s="28"/>
      <c r="BZ119" s="29"/>
      <c r="CA119" s="29"/>
      <c r="CB119" s="29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4"/>
      <c r="CP119" s="24"/>
      <c r="CQ119" s="24"/>
      <c r="CR119" s="24"/>
      <c r="CS119" s="25"/>
      <c r="CT119" s="25"/>
      <c r="CU119" s="15">
        <v>119</v>
      </c>
      <c r="CV119" s="15" t="s">
        <v>248</v>
      </c>
      <c r="CW119" s="39" t="s">
        <v>29</v>
      </c>
      <c r="CX119" s="15">
        <v>100</v>
      </c>
      <c r="CY119" s="15">
        <v>50</v>
      </c>
      <c r="CZ119" s="23"/>
      <c r="DE119" s="15"/>
      <c r="DF119" s="16"/>
      <c r="DL119" s="15"/>
      <c r="DM119" s="15"/>
      <c r="DN119" s="15"/>
      <c r="DO119" s="20"/>
      <c r="DP119" s="20"/>
      <c r="DQ119" s="20"/>
      <c r="DR119" s="20"/>
      <c r="DS119" s="20"/>
    </row>
    <row r="120" spans="15:123" s="14" customFormat="1" ht="16.5" customHeight="1" x14ac:dyDescent="0.15">
      <c r="O120" s="20"/>
      <c r="P120" s="22"/>
      <c r="Q120" s="20"/>
      <c r="R120" s="20"/>
      <c r="AC120" s="22"/>
      <c r="AD120" s="20"/>
      <c r="AE120" s="20"/>
      <c r="AF120" s="20"/>
      <c r="AG120" s="22"/>
      <c r="AH120" s="20"/>
      <c r="AI120" s="20"/>
      <c r="AJ120" s="20"/>
      <c r="AN120" s="20"/>
      <c r="AO120" s="22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S120" s="20"/>
      <c r="BT120" s="20"/>
      <c r="BU120" s="20"/>
      <c r="BV120" s="20"/>
      <c r="BW120" s="128"/>
      <c r="BX120" s="128"/>
      <c r="BZ120" s="29"/>
      <c r="CA120" s="29"/>
      <c r="CB120" s="29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4"/>
      <c r="CP120" s="24"/>
      <c r="CQ120" s="24"/>
      <c r="CR120" s="24"/>
      <c r="CS120" s="25"/>
      <c r="CT120" s="25"/>
      <c r="CU120" s="15">
        <v>120</v>
      </c>
      <c r="CV120" s="15" t="s">
        <v>249</v>
      </c>
      <c r="CW120" s="39" t="s">
        <v>29</v>
      </c>
      <c r="CX120" s="15">
        <v>100</v>
      </c>
      <c r="CY120" s="15">
        <v>50</v>
      </c>
      <c r="CZ120" s="23"/>
      <c r="DE120" s="15"/>
      <c r="DF120" s="16"/>
      <c r="DL120" s="15"/>
      <c r="DM120" s="15"/>
      <c r="DN120" s="15"/>
      <c r="DO120" s="20"/>
      <c r="DP120" s="20"/>
      <c r="DQ120" s="20"/>
      <c r="DR120" s="20"/>
      <c r="DS120" s="20"/>
    </row>
    <row r="121" spans="15:123" s="14" customFormat="1" ht="16.5" customHeight="1" x14ac:dyDescent="0.15">
      <c r="O121" s="20"/>
      <c r="P121" s="22"/>
      <c r="Q121" s="20"/>
      <c r="R121" s="20"/>
      <c r="AC121" s="22"/>
      <c r="AD121" s="20"/>
      <c r="AE121" s="20"/>
      <c r="AF121" s="20"/>
      <c r="AG121" s="22"/>
      <c r="AH121" s="20"/>
      <c r="AI121" s="20"/>
      <c r="AJ121" s="20"/>
      <c r="AN121" s="20"/>
      <c r="AO121" s="22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S121" s="20"/>
      <c r="BT121" s="20"/>
      <c r="BU121" s="20"/>
      <c r="BV121" s="20"/>
      <c r="BW121" s="28"/>
      <c r="BX121" s="28"/>
      <c r="BZ121" s="29"/>
      <c r="CA121" s="29"/>
      <c r="CB121" s="29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4"/>
      <c r="CP121" s="24"/>
      <c r="CQ121" s="24"/>
      <c r="CR121" s="24"/>
      <c r="CS121" s="25"/>
      <c r="CT121" s="25"/>
      <c r="CU121" s="15">
        <v>122</v>
      </c>
      <c r="CV121" s="15" t="s">
        <v>250</v>
      </c>
      <c r="CW121" s="39" t="s">
        <v>29</v>
      </c>
      <c r="CX121" s="15">
        <v>300</v>
      </c>
      <c r="CY121" s="15">
        <v>150</v>
      </c>
      <c r="CZ121" s="23"/>
      <c r="DE121" s="15"/>
      <c r="DF121" s="16"/>
      <c r="DL121" s="15"/>
      <c r="DM121" s="15"/>
      <c r="DN121" s="15"/>
      <c r="DO121" s="20"/>
      <c r="DP121" s="20"/>
      <c r="DQ121" s="20"/>
      <c r="DR121" s="20"/>
      <c r="DS121" s="20"/>
    </row>
    <row r="122" spans="15:123" s="14" customFormat="1" ht="16.5" customHeight="1" x14ac:dyDescent="0.15">
      <c r="O122" s="20"/>
      <c r="P122" s="22"/>
      <c r="Q122" s="20"/>
      <c r="R122" s="20"/>
      <c r="AC122" s="22"/>
      <c r="AD122" s="20"/>
      <c r="AE122" s="20"/>
      <c r="AF122" s="20"/>
      <c r="AG122" s="22"/>
      <c r="AH122" s="20"/>
      <c r="AI122" s="20"/>
      <c r="AJ122" s="20"/>
      <c r="AN122" s="20"/>
      <c r="AO122" s="22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S122" s="20"/>
      <c r="BT122" s="20"/>
      <c r="BU122" s="20"/>
      <c r="BV122" s="20"/>
      <c r="BW122" s="28"/>
      <c r="BX122" s="28"/>
      <c r="BZ122" s="29"/>
      <c r="CA122" s="29"/>
      <c r="CB122" s="29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4"/>
      <c r="CP122" s="24"/>
      <c r="CQ122" s="24"/>
      <c r="CR122" s="24"/>
      <c r="CS122" s="25"/>
      <c r="CT122" s="25"/>
      <c r="CU122" s="15">
        <v>123</v>
      </c>
      <c r="CV122" s="15" t="s">
        <v>251</v>
      </c>
      <c r="CW122" s="39" t="s">
        <v>29</v>
      </c>
      <c r="CX122" s="15">
        <v>300</v>
      </c>
      <c r="CY122" s="15">
        <v>150</v>
      </c>
      <c r="CZ122" s="23"/>
      <c r="DE122" s="15"/>
      <c r="DF122" s="16"/>
      <c r="DL122" s="15"/>
      <c r="DM122" s="15"/>
      <c r="DN122" s="15"/>
      <c r="DO122" s="20"/>
      <c r="DP122" s="20"/>
      <c r="DQ122" s="20"/>
      <c r="DR122" s="20"/>
      <c r="DS122" s="20"/>
    </row>
    <row r="123" spans="15:123" s="14" customFormat="1" ht="16.5" customHeight="1" x14ac:dyDescent="0.15">
      <c r="O123" s="20"/>
      <c r="P123" s="22"/>
      <c r="Q123" s="20"/>
      <c r="R123" s="20"/>
      <c r="AC123" s="22"/>
      <c r="AD123" s="20"/>
      <c r="AE123" s="20"/>
      <c r="AF123" s="20"/>
      <c r="AG123" s="22"/>
      <c r="AH123" s="20"/>
      <c r="AI123" s="20"/>
      <c r="AJ123" s="20"/>
      <c r="AN123" s="20"/>
      <c r="AO123" s="22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S123" s="20"/>
      <c r="BT123" s="20"/>
      <c r="BU123" s="20"/>
      <c r="BV123" s="20"/>
      <c r="BW123" s="28"/>
      <c r="BX123" s="28"/>
      <c r="BZ123" s="29"/>
      <c r="CA123" s="29"/>
      <c r="CB123" s="29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4"/>
      <c r="CP123" s="24"/>
      <c r="CQ123" s="24"/>
      <c r="CR123" s="24"/>
      <c r="CS123" s="25"/>
      <c r="CT123" s="25"/>
      <c r="CV123" s="15"/>
      <c r="CW123" s="39"/>
      <c r="CX123" s="15"/>
      <c r="CY123" s="15"/>
      <c r="CZ123" s="23"/>
      <c r="DE123" s="15"/>
      <c r="DF123" s="16"/>
      <c r="DL123" s="15"/>
      <c r="DM123" s="15"/>
      <c r="DN123" s="15"/>
      <c r="DO123" s="20"/>
      <c r="DP123" s="20"/>
      <c r="DQ123" s="20"/>
      <c r="DR123" s="20"/>
      <c r="DS123" s="20"/>
    </row>
    <row r="124" spans="15:123" s="14" customFormat="1" ht="16.5" customHeight="1" x14ac:dyDescent="0.15">
      <c r="Q124" s="175"/>
      <c r="AC124" s="22"/>
      <c r="AD124" s="20"/>
      <c r="AE124" s="20"/>
      <c r="AF124" s="20"/>
      <c r="AG124" s="22"/>
      <c r="AH124" s="20"/>
      <c r="AI124" s="20"/>
      <c r="AJ124" s="20"/>
      <c r="AN124" s="20"/>
      <c r="AO124" s="22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8"/>
      <c r="BX124" s="28"/>
      <c r="BZ124" s="29"/>
      <c r="CA124" s="29"/>
      <c r="CB124" s="29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4"/>
      <c r="CP124" s="24"/>
      <c r="CQ124" s="24"/>
      <c r="CR124" s="24"/>
      <c r="CS124" s="25"/>
      <c r="CT124" s="25"/>
      <c r="CU124" s="25"/>
      <c r="CV124" s="23"/>
      <c r="CW124" s="23"/>
      <c r="CX124" s="25"/>
      <c r="CY124" s="23"/>
      <c r="CZ124" s="23"/>
      <c r="DE124" s="15"/>
      <c r="DF124" s="16"/>
      <c r="DH124" s="15"/>
      <c r="DI124" s="15"/>
      <c r="DJ124" s="15"/>
      <c r="DK124" s="15"/>
      <c r="DL124" s="15"/>
      <c r="DM124" s="15"/>
      <c r="DN124" s="15"/>
      <c r="DO124" s="20"/>
      <c r="DP124" s="20"/>
      <c r="DQ124" s="20"/>
      <c r="DR124" s="20"/>
      <c r="DS124" s="20"/>
    </row>
    <row r="125" spans="15:123" s="14" customFormat="1" ht="16.5" customHeight="1" x14ac:dyDescent="0.15">
      <c r="Q125" s="175"/>
      <c r="R125" s="175"/>
      <c r="S125" s="175"/>
      <c r="T125" s="175"/>
      <c r="U125" s="175"/>
      <c r="V125" s="175"/>
      <c r="W125" s="175"/>
      <c r="X125" s="175"/>
      <c r="Y125" s="175"/>
      <c r="Z125" s="175"/>
      <c r="AA125" s="175"/>
      <c r="AB125" s="178"/>
      <c r="AC125" s="22"/>
      <c r="AD125" s="20"/>
      <c r="AE125" s="20"/>
      <c r="AF125" s="20"/>
      <c r="AG125" s="22"/>
      <c r="AH125" s="20"/>
      <c r="AI125" s="20"/>
      <c r="AJ125" s="20"/>
      <c r="AN125" s="20"/>
      <c r="AO125" s="22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8"/>
      <c r="BX125" s="28"/>
      <c r="BZ125" s="29"/>
      <c r="CA125" s="29"/>
      <c r="CB125" s="29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4"/>
      <c r="CP125" s="24"/>
      <c r="CQ125" s="24"/>
      <c r="CR125" s="24"/>
      <c r="CS125" s="25"/>
      <c r="CT125" s="25"/>
      <c r="CU125" s="25"/>
      <c r="CV125" s="23"/>
      <c r="CW125" s="23"/>
      <c r="CX125" s="25"/>
      <c r="CY125" s="23"/>
      <c r="CZ125" s="23"/>
      <c r="DE125" s="15"/>
      <c r="DF125" s="16"/>
      <c r="DH125" s="15"/>
      <c r="DI125" s="15"/>
      <c r="DJ125" s="15"/>
      <c r="DK125" s="15"/>
      <c r="DL125" s="15"/>
      <c r="DM125" s="15"/>
      <c r="DN125" s="15"/>
      <c r="DO125" s="20"/>
      <c r="DP125" s="20"/>
      <c r="DQ125" s="20"/>
      <c r="DR125" s="20"/>
      <c r="DS125" s="20"/>
    </row>
    <row r="126" spans="15:123" s="14" customFormat="1" ht="16.5" customHeight="1" x14ac:dyDescent="0.15">
      <c r="Q126" s="175"/>
      <c r="AC126" s="22"/>
      <c r="AD126" s="20"/>
      <c r="AE126" s="20"/>
      <c r="AF126" s="20"/>
      <c r="AG126" s="22"/>
      <c r="AH126" s="20"/>
      <c r="AI126" s="20"/>
      <c r="AJ126" s="20"/>
      <c r="AN126" s="20"/>
      <c r="AO126" s="22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8"/>
      <c r="BX126" s="28"/>
      <c r="BZ126" s="29"/>
      <c r="CA126" s="29"/>
      <c r="CB126" s="29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4"/>
      <c r="CP126" s="24"/>
      <c r="CQ126" s="24"/>
      <c r="CR126" s="24"/>
      <c r="CS126" s="25"/>
      <c r="CT126" s="25"/>
      <c r="CU126" s="25"/>
      <c r="CV126" s="23"/>
      <c r="CW126" s="23"/>
      <c r="CX126" s="25"/>
      <c r="CY126" s="23"/>
      <c r="CZ126" s="23"/>
      <c r="DE126" s="15"/>
      <c r="DF126" s="16"/>
      <c r="DH126" s="15"/>
      <c r="DI126" s="15"/>
      <c r="DJ126" s="15"/>
      <c r="DK126" s="15"/>
      <c r="DL126" s="15"/>
      <c r="DM126" s="15"/>
      <c r="DN126" s="15"/>
      <c r="DO126" s="20"/>
      <c r="DP126" s="20"/>
      <c r="DQ126" s="20"/>
      <c r="DR126" s="20"/>
      <c r="DS126" s="20"/>
    </row>
    <row r="127" spans="15:123" s="14" customFormat="1" ht="16.5" customHeight="1" x14ac:dyDescent="0.15"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8"/>
      <c r="BX127" s="28"/>
      <c r="BZ127" s="29"/>
      <c r="CA127" s="29"/>
      <c r="CB127" s="29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4"/>
      <c r="CP127" s="24"/>
      <c r="CQ127" s="24"/>
      <c r="CR127" s="24"/>
      <c r="CS127" s="25"/>
      <c r="CT127" s="25"/>
      <c r="CU127" s="25"/>
      <c r="CV127" s="23"/>
      <c r="CW127" s="23"/>
      <c r="CX127" s="25"/>
      <c r="CY127" s="23"/>
      <c r="CZ127" s="23"/>
      <c r="DE127" s="15"/>
      <c r="DF127" s="16"/>
      <c r="DH127" s="15"/>
      <c r="DI127" s="15"/>
      <c r="DJ127" s="15"/>
      <c r="DK127" s="15"/>
      <c r="DL127" s="15"/>
      <c r="DM127" s="15"/>
      <c r="DN127" s="15"/>
      <c r="DO127" s="20"/>
      <c r="DP127" s="20"/>
      <c r="DQ127" s="20"/>
      <c r="DR127" s="20"/>
      <c r="DS127" s="20"/>
    </row>
    <row r="128" spans="15:123" s="14" customFormat="1" ht="16.5" customHeight="1" x14ac:dyDescent="0.15"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8"/>
      <c r="BX128" s="28"/>
      <c r="BZ128" s="29"/>
      <c r="CA128" s="29"/>
      <c r="CB128" s="29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4"/>
      <c r="CP128" s="24"/>
      <c r="CQ128" s="24"/>
      <c r="CR128" s="24"/>
      <c r="CS128" s="25"/>
      <c r="CT128" s="25"/>
      <c r="CU128" s="25"/>
      <c r="CV128" s="23"/>
      <c r="CW128" s="23"/>
      <c r="CX128" s="25"/>
      <c r="CY128" s="23"/>
      <c r="CZ128" s="23"/>
      <c r="DE128" s="15"/>
      <c r="DF128" s="16"/>
      <c r="DH128" s="15"/>
      <c r="DI128" s="15"/>
      <c r="DJ128" s="15"/>
      <c r="DK128" s="15"/>
      <c r="DL128" s="15"/>
      <c r="DM128" s="15"/>
      <c r="DN128" s="15"/>
      <c r="DO128" s="20"/>
      <c r="DP128" s="20"/>
      <c r="DQ128" s="20"/>
      <c r="DR128" s="20"/>
      <c r="DS128" s="20"/>
    </row>
    <row r="129" spans="45:123" s="14" customFormat="1" ht="16.5" customHeight="1" x14ac:dyDescent="0.15"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8"/>
      <c r="BX129" s="28"/>
      <c r="BZ129" s="29"/>
      <c r="CA129" s="29"/>
      <c r="CB129" s="29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4"/>
      <c r="CP129" s="24"/>
      <c r="CQ129" s="24"/>
      <c r="CR129" s="24"/>
      <c r="CS129" s="25"/>
      <c r="CT129" s="25"/>
      <c r="CU129" s="25"/>
      <c r="CV129" s="23"/>
      <c r="CW129" s="23"/>
      <c r="CX129" s="25"/>
      <c r="CY129" s="23"/>
      <c r="CZ129" s="23"/>
      <c r="DE129" s="15"/>
      <c r="DF129" s="16"/>
      <c r="DH129" s="15"/>
      <c r="DI129" s="15"/>
      <c r="DJ129" s="15"/>
      <c r="DK129" s="15"/>
      <c r="DL129" s="15"/>
      <c r="DM129" s="15"/>
      <c r="DN129" s="15"/>
      <c r="DO129" s="20"/>
      <c r="DP129" s="20"/>
      <c r="DQ129" s="20"/>
      <c r="DR129" s="20"/>
      <c r="DS129" s="20"/>
    </row>
    <row r="130" spans="45:123" s="14" customFormat="1" ht="16.5" customHeight="1" x14ac:dyDescent="0.15"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8"/>
      <c r="BX130" s="28"/>
      <c r="BZ130" s="29"/>
      <c r="CA130" s="29"/>
      <c r="CB130" s="29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4"/>
      <c r="CP130" s="24"/>
      <c r="CQ130" s="24"/>
      <c r="CR130" s="24"/>
      <c r="CS130" s="25"/>
      <c r="CT130" s="25"/>
      <c r="CU130" s="25"/>
      <c r="CV130" s="23"/>
      <c r="CW130" s="23"/>
      <c r="CX130" s="25"/>
      <c r="CY130" s="23"/>
      <c r="CZ130" s="23"/>
      <c r="DE130" s="15"/>
      <c r="DF130" s="16"/>
      <c r="DH130" s="15"/>
      <c r="DI130" s="15"/>
      <c r="DJ130" s="15"/>
      <c r="DK130" s="15"/>
      <c r="DL130" s="15"/>
      <c r="DM130" s="15"/>
      <c r="DN130" s="15"/>
      <c r="DO130" s="20"/>
      <c r="DP130" s="20"/>
      <c r="DQ130" s="20"/>
      <c r="DR130" s="20"/>
      <c r="DS130" s="20"/>
    </row>
    <row r="131" spans="45:123" s="14" customFormat="1" ht="16.5" customHeight="1" x14ac:dyDescent="0.15"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8"/>
      <c r="BX131" s="28"/>
      <c r="BZ131" s="29"/>
      <c r="CA131" s="29"/>
      <c r="CB131" s="29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4"/>
      <c r="CP131" s="24"/>
      <c r="CQ131" s="24"/>
      <c r="CR131" s="24"/>
      <c r="CS131" s="25"/>
      <c r="CT131" s="25"/>
      <c r="CU131" s="25"/>
      <c r="CV131" s="23"/>
      <c r="CW131" s="23"/>
      <c r="CX131" s="25"/>
      <c r="CY131" s="23"/>
      <c r="CZ131" s="23"/>
      <c r="DE131" s="15"/>
      <c r="DF131" s="16"/>
      <c r="DH131" s="15"/>
      <c r="DI131" s="15"/>
      <c r="DJ131" s="15"/>
      <c r="DK131" s="15"/>
      <c r="DL131" s="15"/>
      <c r="DM131" s="15"/>
      <c r="DN131" s="15"/>
      <c r="DO131" s="20"/>
      <c r="DP131" s="20"/>
      <c r="DQ131" s="20"/>
      <c r="DR131" s="20"/>
      <c r="DS131" s="20"/>
    </row>
    <row r="132" spans="45:123" s="14" customFormat="1" ht="16.5" customHeight="1" x14ac:dyDescent="0.15"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8"/>
      <c r="BX132" s="28"/>
      <c r="BZ132" s="29"/>
      <c r="CA132" s="29"/>
      <c r="CB132" s="29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4"/>
      <c r="CP132" s="24"/>
      <c r="CQ132" s="24"/>
      <c r="CR132" s="24"/>
      <c r="CS132" s="25"/>
      <c r="CT132" s="25"/>
      <c r="CU132" s="25"/>
      <c r="CV132" s="23"/>
      <c r="CW132" s="23"/>
      <c r="CX132" s="25"/>
      <c r="CY132" s="23"/>
      <c r="CZ132" s="23"/>
      <c r="DE132" s="15"/>
      <c r="DF132" s="16"/>
      <c r="DH132" s="15"/>
      <c r="DI132" s="15"/>
      <c r="DJ132" s="15"/>
      <c r="DK132" s="15"/>
      <c r="DL132" s="15"/>
      <c r="DM132" s="15"/>
      <c r="DN132" s="15"/>
      <c r="DO132" s="20"/>
      <c r="DP132" s="20"/>
      <c r="DQ132" s="20"/>
      <c r="DR132" s="20"/>
      <c r="DS132" s="20"/>
    </row>
    <row r="133" spans="45:123" s="14" customFormat="1" ht="16.5" customHeight="1" x14ac:dyDescent="0.15"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8"/>
      <c r="BX133" s="28"/>
      <c r="BZ133" s="29"/>
      <c r="CA133" s="29"/>
      <c r="CB133" s="29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4"/>
      <c r="CP133" s="24"/>
      <c r="CQ133" s="24"/>
      <c r="CR133" s="24"/>
      <c r="CS133" s="25"/>
      <c r="CT133" s="25"/>
      <c r="CU133" s="25"/>
      <c r="CV133" s="23"/>
      <c r="CW133" s="23"/>
      <c r="CX133" s="25"/>
      <c r="CY133" s="23"/>
      <c r="CZ133" s="23"/>
      <c r="DE133" s="15"/>
      <c r="DF133" s="16"/>
      <c r="DH133" s="15"/>
      <c r="DI133" s="15"/>
      <c r="DJ133" s="15"/>
      <c r="DK133" s="15"/>
      <c r="DL133" s="15"/>
      <c r="DM133" s="15"/>
      <c r="DN133" s="15"/>
      <c r="DO133" s="20"/>
      <c r="DP133" s="20"/>
      <c r="DQ133" s="20"/>
      <c r="DR133" s="20"/>
      <c r="DS133" s="20"/>
    </row>
    <row r="134" spans="45:123" s="14" customFormat="1" ht="16.5" customHeight="1" x14ac:dyDescent="0.15"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8"/>
      <c r="BX134" s="28"/>
      <c r="BZ134" s="29"/>
      <c r="CA134" s="29"/>
      <c r="CB134" s="29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4"/>
      <c r="CP134" s="24"/>
      <c r="CQ134" s="24"/>
      <c r="CR134" s="24"/>
      <c r="CS134" s="25"/>
      <c r="CT134" s="25"/>
      <c r="CU134" s="25"/>
      <c r="CV134" s="23"/>
      <c r="CW134" s="23"/>
      <c r="CX134" s="25"/>
      <c r="CY134" s="23"/>
      <c r="CZ134" s="23"/>
      <c r="DE134" s="15"/>
      <c r="DF134" s="16"/>
      <c r="DH134" s="15"/>
      <c r="DI134" s="15"/>
      <c r="DJ134" s="15"/>
      <c r="DK134" s="15"/>
      <c r="DL134" s="15"/>
      <c r="DM134" s="15"/>
      <c r="DN134" s="15"/>
      <c r="DO134" s="20"/>
      <c r="DP134" s="20"/>
      <c r="DQ134" s="20"/>
      <c r="DR134" s="20"/>
      <c r="DS134" s="20"/>
    </row>
    <row r="135" spans="45:123" s="14" customFormat="1" ht="16.5" customHeight="1" x14ac:dyDescent="0.15"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8"/>
      <c r="BX135" s="28"/>
      <c r="BZ135" s="29"/>
      <c r="CA135" s="29"/>
      <c r="CB135" s="29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4"/>
      <c r="CP135" s="24"/>
      <c r="CQ135" s="24"/>
      <c r="CR135" s="24"/>
      <c r="CS135" s="25"/>
      <c r="CT135" s="25"/>
      <c r="CU135" s="25"/>
      <c r="CV135" s="23"/>
      <c r="CW135" s="23"/>
      <c r="CX135" s="25"/>
      <c r="CY135" s="23"/>
      <c r="CZ135" s="23"/>
      <c r="DE135" s="15"/>
      <c r="DF135" s="16"/>
      <c r="DH135" s="15"/>
      <c r="DI135" s="15"/>
      <c r="DJ135" s="15"/>
      <c r="DK135" s="15"/>
      <c r="DL135" s="15"/>
      <c r="DM135" s="15"/>
      <c r="DN135" s="15"/>
      <c r="DO135" s="20"/>
      <c r="DP135" s="20"/>
      <c r="DQ135" s="20"/>
      <c r="DR135" s="20"/>
      <c r="DS135" s="20"/>
    </row>
    <row r="136" spans="45:123" s="14" customFormat="1" ht="16.5" customHeight="1" x14ac:dyDescent="0.15"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8"/>
      <c r="BX136" s="28"/>
      <c r="BZ136" s="29"/>
      <c r="CA136" s="29"/>
      <c r="CB136" s="29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4"/>
      <c r="CP136" s="24"/>
      <c r="CQ136" s="24"/>
      <c r="CR136" s="24"/>
      <c r="CS136" s="25"/>
      <c r="CT136" s="25"/>
      <c r="CU136" s="25"/>
      <c r="CV136" s="23"/>
      <c r="CW136" s="23"/>
      <c r="CX136" s="25"/>
      <c r="CY136" s="23"/>
      <c r="CZ136" s="23"/>
      <c r="DE136" s="15"/>
      <c r="DF136" s="16"/>
      <c r="DH136" s="15"/>
      <c r="DI136" s="15"/>
      <c r="DJ136" s="15"/>
      <c r="DK136" s="15"/>
      <c r="DL136" s="15"/>
      <c r="DM136" s="15"/>
      <c r="DN136" s="15"/>
      <c r="DO136" s="20"/>
      <c r="DP136" s="20"/>
      <c r="DQ136" s="20"/>
      <c r="DR136" s="20"/>
      <c r="DS136" s="20"/>
    </row>
    <row r="137" spans="45:123" s="14" customFormat="1" ht="16.5" customHeight="1" x14ac:dyDescent="0.15">
      <c r="AS137" s="298"/>
      <c r="AT137" s="298"/>
      <c r="AU137" s="298"/>
      <c r="AV137" s="298"/>
      <c r="AW137" s="298"/>
      <c r="AX137" s="298"/>
      <c r="AY137" s="298"/>
      <c r="AZ137" s="298"/>
      <c r="BA137" s="298"/>
      <c r="BB137" s="298"/>
      <c r="BC137" s="298"/>
      <c r="BD137" s="298"/>
      <c r="BE137" s="298"/>
      <c r="BF137" s="298"/>
      <c r="BG137" s="298"/>
      <c r="BH137" s="298"/>
      <c r="BI137" s="298"/>
      <c r="BJ137" s="298"/>
      <c r="BK137" s="298"/>
      <c r="BL137" s="298"/>
      <c r="BM137" s="298"/>
      <c r="BN137" s="298"/>
      <c r="BO137" s="298"/>
      <c r="BP137" s="298"/>
      <c r="BQ137" s="298"/>
      <c r="BR137" s="298"/>
      <c r="BS137" s="298"/>
      <c r="BT137" s="20"/>
      <c r="BU137" s="20"/>
      <c r="BV137" s="20"/>
      <c r="BW137" s="28"/>
      <c r="BX137" s="28"/>
      <c r="BZ137" s="29"/>
      <c r="CA137" s="29"/>
      <c r="CB137" s="29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4"/>
      <c r="CP137" s="24"/>
      <c r="CQ137" s="24"/>
      <c r="CR137" s="24"/>
      <c r="CS137" s="25"/>
      <c r="CT137" s="25"/>
      <c r="CU137" s="25"/>
      <c r="CV137" s="23"/>
      <c r="CW137" s="23"/>
      <c r="CX137" s="25"/>
      <c r="CY137" s="23"/>
      <c r="CZ137" s="23"/>
      <c r="DE137" s="15"/>
      <c r="DF137" s="16"/>
      <c r="DH137" s="15"/>
      <c r="DI137" s="15"/>
      <c r="DJ137" s="15"/>
      <c r="DK137" s="15"/>
      <c r="DL137" s="15"/>
      <c r="DM137" s="15"/>
      <c r="DN137" s="15"/>
      <c r="DO137" s="20"/>
      <c r="DP137" s="20"/>
      <c r="DQ137" s="20"/>
      <c r="DR137" s="20"/>
      <c r="DS137" s="20"/>
    </row>
    <row r="138" spans="45:123" s="14" customFormat="1" ht="16.5" customHeight="1" x14ac:dyDescent="0.15"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20"/>
      <c r="BU138" s="20"/>
      <c r="BV138" s="20"/>
      <c r="BW138" s="28"/>
      <c r="BX138" s="28"/>
      <c r="BZ138" s="29"/>
      <c r="CA138" s="29"/>
      <c r="CB138" s="29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4"/>
      <c r="CP138" s="24"/>
      <c r="CQ138" s="24"/>
      <c r="CR138" s="24"/>
      <c r="CS138" s="25"/>
      <c r="CT138" s="25"/>
      <c r="CU138" s="25"/>
      <c r="CV138" s="23"/>
      <c r="CW138" s="23"/>
      <c r="CX138" s="25"/>
      <c r="CY138" s="23"/>
      <c r="CZ138" s="23"/>
      <c r="DE138" s="15"/>
      <c r="DF138" s="16"/>
      <c r="DH138" s="15"/>
      <c r="DI138" s="15"/>
      <c r="DJ138" s="15"/>
      <c r="DK138" s="15"/>
      <c r="DL138" s="15"/>
      <c r="DM138" s="15"/>
      <c r="DN138" s="15"/>
      <c r="DO138" s="20"/>
      <c r="DP138" s="20"/>
      <c r="DQ138" s="20"/>
      <c r="DR138" s="20"/>
      <c r="DS138" s="20"/>
    </row>
    <row r="139" spans="45:123" s="14" customFormat="1" ht="16.5" customHeight="1" x14ac:dyDescent="0.15"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20"/>
      <c r="BU139" s="20"/>
      <c r="BV139" s="20"/>
      <c r="BW139" s="28"/>
      <c r="BX139" s="28"/>
      <c r="BZ139" s="29"/>
      <c r="CA139" s="29"/>
      <c r="CB139" s="29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4"/>
      <c r="CP139" s="24"/>
      <c r="CQ139" s="24"/>
      <c r="CR139" s="24"/>
      <c r="CS139" s="25"/>
      <c r="CT139" s="25"/>
      <c r="CU139" s="25"/>
      <c r="CV139" s="23"/>
      <c r="CW139" s="23"/>
      <c r="CX139" s="25"/>
      <c r="CY139" s="23"/>
      <c r="CZ139" s="23"/>
      <c r="DE139" s="15"/>
      <c r="DF139" s="16"/>
      <c r="DH139" s="15"/>
      <c r="DI139" s="15"/>
      <c r="DJ139" s="15"/>
      <c r="DK139" s="15"/>
      <c r="DL139" s="15"/>
      <c r="DM139" s="15"/>
      <c r="DN139" s="15"/>
      <c r="DO139" s="20"/>
      <c r="DP139" s="20"/>
      <c r="DQ139" s="20"/>
      <c r="DR139" s="20"/>
      <c r="DS139" s="20"/>
    </row>
    <row r="140" spans="45:123" s="14" customFormat="1" ht="16.5" customHeight="1" x14ac:dyDescent="0.15"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20"/>
      <c r="BU140" s="20"/>
      <c r="BV140" s="20"/>
      <c r="BW140" s="28"/>
      <c r="BX140" s="28"/>
      <c r="BZ140" s="29"/>
      <c r="CA140" s="29"/>
      <c r="CB140" s="29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4"/>
      <c r="CP140" s="24"/>
      <c r="CQ140" s="24"/>
      <c r="CR140" s="24"/>
      <c r="CS140" s="25"/>
      <c r="CT140" s="25"/>
      <c r="CU140" s="25"/>
      <c r="CV140" s="23"/>
      <c r="CW140" s="23"/>
      <c r="CX140" s="25"/>
      <c r="CY140" s="23"/>
      <c r="CZ140" s="23"/>
      <c r="DE140" s="15"/>
      <c r="DF140" s="16"/>
      <c r="DH140" s="15"/>
      <c r="DI140" s="15"/>
      <c r="DJ140" s="15"/>
      <c r="DK140" s="15"/>
      <c r="DL140" s="15"/>
      <c r="DM140" s="15"/>
      <c r="DN140" s="15"/>
      <c r="DO140" s="20"/>
      <c r="DP140" s="20"/>
      <c r="DQ140" s="20"/>
      <c r="DR140" s="20"/>
      <c r="DS140" s="20"/>
    </row>
    <row r="141" spans="45:123" s="14" customFormat="1" ht="16.5" customHeight="1" x14ac:dyDescent="0.15"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20"/>
      <c r="BU141" s="20"/>
      <c r="BV141" s="20"/>
      <c r="BW141" s="28"/>
      <c r="BX141" s="28"/>
      <c r="BZ141" s="29"/>
      <c r="CA141" s="29"/>
      <c r="CB141" s="29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4"/>
      <c r="CP141" s="24"/>
      <c r="CQ141" s="24"/>
      <c r="CR141" s="24"/>
      <c r="CS141" s="25"/>
      <c r="CT141" s="25"/>
      <c r="CU141" s="25"/>
      <c r="CV141" s="23"/>
      <c r="CW141" s="23"/>
      <c r="CX141" s="25"/>
      <c r="CY141" s="23"/>
      <c r="CZ141" s="23"/>
      <c r="DE141" s="15"/>
      <c r="DF141" s="16"/>
      <c r="DH141" s="15"/>
      <c r="DI141" s="15"/>
      <c r="DJ141" s="15"/>
      <c r="DK141" s="15"/>
      <c r="DL141" s="15"/>
      <c r="DM141" s="15"/>
      <c r="DN141" s="15"/>
      <c r="DO141" s="20"/>
      <c r="DP141" s="20"/>
      <c r="DQ141" s="20"/>
      <c r="DR141" s="20"/>
      <c r="DS141" s="20"/>
    </row>
    <row r="142" spans="45:123" s="14" customFormat="1" ht="16.5" customHeight="1" x14ac:dyDescent="0.15"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8"/>
      <c r="BX142" s="28"/>
      <c r="BZ142" s="29"/>
      <c r="CA142" s="29"/>
      <c r="CB142" s="29"/>
      <c r="CC142" s="23"/>
      <c r="CD142" s="23"/>
      <c r="CE142" s="23"/>
      <c r="CF142" s="23"/>
      <c r="CG142" s="23"/>
      <c r="CH142" s="23"/>
      <c r="CI142" s="23"/>
      <c r="CJ142" s="23"/>
      <c r="CK142" s="23"/>
      <c r="CL142" s="23"/>
      <c r="CM142" s="23"/>
      <c r="CN142" s="23"/>
      <c r="CO142" s="24"/>
      <c r="CP142" s="24"/>
      <c r="CQ142" s="24"/>
      <c r="CR142" s="24"/>
      <c r="CS142" s="25"/>
      <c r="CT142" s="25"/>
      <c r="CU142" s="25"/>
      <c r="CV142" s="23"/>
      <c r="CW142" s="23"/>
      <c r="CX142" s="25"/>
      <c r="CY142" s="23"/>
      <c r="CZ142" s="23"/>
      <c r="DE142" s="15"/>
      <c r="DF142" s="16"/>
      <c r="DH142" s="15"/>
      <c r="DI142" s="15"/>
      <c r="DJ142" s="15"/>
      <c r="DK142" s="15"/>
      <c r="DL142" s="15"/>
      <c r="DM142" s="15"/>
      <c r="DN142" s="15"/>
      <c r="DO142" s="20"/>
      <c r="DP142" s="20"/>
      <c r="DQ142" s="20"/>
      <c r="DR142" s="20"/>
      <c r="DS142" s="20"/>
    </row>
    <row r="143" spans="45:123" s="14" customFormat="1" ht="16.5" customHeight="1" x14ac:dyDescent="0.15"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8"/>
      <c r="BX143" s="28"/>
      <c r="BZ143" s="29"/>
      <c r="CA143" s="29"/>
      <c r="CB143" s="29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4"/>
      <c r="CP143" s="24"/>
      <c r="CQ143" s="24"/>
      <c r="CR143" s="24"/>
      <c r="CS143" s="25"/>
      <c r="CT143" s="25"/>
      <c r="CU143" s="25"/>
      <c r="CV143" s="23"/>
      <c r="CW143" s="23"/>
      <c r="CX143" s="25"/>
      <c r="CY143" s="23"/>
      <c r="CZ143" s="23"/>
      <c r="DE143" s="15"/>
      <c r="DF143" s="16"/>
      <c r="DH143" s="15"/>
      <c r="DI143" s="15"/>
      <c r="DJ143" s="15"/>
      <c r="DK143" s="15"/>
      <c r="DL143" s="15"/>
      <c r="DM143" s="15"/>
      <c r="DN143" s="15"/>
      <c r="DO143" s="20"/>
      <c r="DP143" s="20"/>
      <c r="DQ143" s="20"/>
      <c r="DR143" s="20"/>
      <c r="DS143" s="20"/>
    </row>
    <row r="144" spans="45:123" s="14" customFormat="1" ht="16.5" customHeight="1" x14ac:dyDescent="0.15"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8"/>
      <c r="BX144" s="28"/>
      <c r="BZ144" s="29"/>
      <c r="CA144" s="29"/>
      <c r="CB144" s="29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4"/>
      <c r="CP144" s="24"/>
      <c r="CQ144" s="24"/>
      <c r="CR144" s="24"/>
      <c r="CS144" s="25"/>
      <c r="CT144" s="25"/>
      <c r="CU144" s="25"/>
      <c r="CV144" s="23"/>
      <c r="CW144" s="23"/>
      <c r="CX144" s="25"/>
      <c r="CY144" s="23"/>
      <c r="CZ144" s="23"/>
      <c r="DE144" s="15"/>
      <c r="DF144" s="16"/>
      <c r="DH144" s="15"/>
      <c r="DI144" s="15"/>
      <c r="DJ144" s="15"/>
      <c r="DK144" s="15"/>
      <c r="DL144" s="15"/>
      <c r="DM144" s="15"/>
      <c r="DN144" s="15"/>
      <c r="DO144" s="20"/>
      <c r="DP144" s="20"/>
      <c r="DQ144" s="20"/>
      <c r="DR144" s="20"/>
      <c r="DS144" s="20"/>
    </row>
    <row r="145" spans="45:123" s="14" customFormat="1" ht="16.5" customHeight="1" x14ac:dyDescent="0.15"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8"/>
      <c r="BX145" s="28"/>
      <c r="BZ145" s="29"/>
      <c r="CA145" s="29"/>
      <c r="CB145" s="29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4"/>
      <c r="CP145" s="24"/>
      <c r="CQ145" s="24"/>
      <c r="CR145" s="24"/>
      <c r="CS145" s="25"/>
      <c r="CT145" s="25"/>
      <c r="CU145" s="25"/>
      <c r="CV145" s="23"/>
      <c r="CW145" s="23"/>
      <c r="CX145" s="25"/>
      <c r="CY145" s="23"/>
      <c r="CZ145" s="23"/>
      <c r="DE145" s="15"/>
      <c r="DF145" s="16"/>
      <c r="DH145" s="15"/>
      <c r="DI145" s="15"/>
      <c r="DJ145" s="15"/>
      <c r="DK145" s="15"/>
      <c r="DL145" s="15"/>
      <c r="DM145" s="15"/>
      <c r="DN145" s="15"/>
      <c r="DO145" s="20"/>
      <c r="DP145" s="20"/>
      <c r="DQ145" s="20"/>
      <c r="DR145" s="20"/>
      <c r="DS145" s="20"/>
    </row>
    <row r="146" spans="45:123" s="14" customFormat="1" ht="16.5" customHeight="1" x14ac:dyDescent="0.15"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  <c r="BV146" s="20"/>
      <c r="BW146" s="28"/>
      <c r="BX146" s="28"/>
      <c r="BZ146" s="29"/>
      <c r="CA146" s="29"/>
      <c r="CB146" s="29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4"/>
      <c r="CP146" s="24"/>
      <c r="CQ146" s="24"/>
      <c r="CR146" s="24"/>
      <c r="CS146" s="25"/>
      <c r="CT146" s="25"/>
      <c r="CU146" s="25"/>
      <c r="CV146" s="23"/>
      <c r="CW146" s="23"/>
      <c r="CX146" s="25"/>
      <c r="CY146" s="23"/>
      <c r="CZ146" s="23"/>
      <c r="DE146" s="15"/>
      <c r="DF146" s="16"/>
      <c r="DH146" s="15"/>
      <c r="DI146" s="15"/>
      <c r="DJ146" s="15"/>
      <c r="DK146" s="15"/>
      <c r="DL146" s="15"/>
      <c r="DM146" s="15"/>
      <c r="DN146" s="15"/>
      <c r="DO146" s="20"/>
      <c r="DP146" s="20"/>
      <c r="DQ146" s="20"/>
      <c r="DR146" s="20"/>
      <c r="DS146" s="20"/>
    </row>
    <row r="147" spans="45:123" s="14" customFormat="1" ht="16.5" customHeight="1" x14ac:dyDescent="0.15"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8"/>
      <c r="BX147" s="28"/>
      <c r="BZ147" s="29"/>
      <c r="CA147" s="29"/>
      <c r="CB147" s="29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4"/>
      <c r="CP147" s="24"/>
      <c r="CQ147" s="24"/>
      <c r="CR147" s="24"/>
      <c r="CS147" s="25"/>
      <c r="CT147" s="25"/>
      <c r="CU147" s="25"/>
      <c r="CV147" s="23"/>
      <c r="CW147" s="23"/>
      <c r="CX147" s="25"/>
      <c r="CY147" s="23"/>
      <c r="CZ147" s="23"/>
      <c r="DE147" s="15"/>
      <c r="DF147" s="16"/>
      <c r="DH147" s="15"/>
      <c r="DI147" s="15"/>
      <c r="DJ147" s="15"/>
      <c r="DK147" s="15"/>
      <c r="DL147" s="15"/>
      <c r="DM147" s="15"/>
      <c r="DN147" s="15"/>
      <c r="DO147" s="20"/>
      <c r="DP147" s="20"/>
      <c r="DQ147" s="20"/>
      <c r="DR147" s="20"/>
      <c r="DS147" s="20"/>
    </row>
    <row r="148" spans="45:123" s="14" customFormat="1" ht="16.5" customHeight="1" x14ac:dyDescent="0.15"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0"/>
      <c r="BU148" s="20"/>
      <c r="BV148" s="20"/>
      <c r="BW148" s="28"/>
      <c r="BX148" s="28"/>
      <c r="BZ148" s="29"/>
      <c r="CA148" s="29"/>
      <c r="CB148" s="29"/>
      <c r="CC148" s="23"/>
      <c r="CD148" s="23"/>
      <c r="CE148" s="23"/>
      <c r="CF148" s="23"/>
      <c r="CG148" s="23"/>
      <c r="CH148" s="23"/>
      <c r="CI148" s="23"/>
      <c r="CJ148" s="23"/>
      <c r="CK148" s="23"/>
      <c r="CL148" s="23"/>
      <c r="CM148" s="23"/>
      <c r="CN148" s="23"/>
      <c r="CO148" s="24"/>
      <c r="CP148" s="24"/>
      <c r="CQ148" s="24"/>
      <c r="CR148" s="24"/>
      <c r="CS148" s="25"/>
      <c r="CT148" s="25"/>
      <c r="CU148" s="25"/>
      <c r="CV148" s="23"/>
      <c r="CW148" s="23"/>
      <c r="CX148" s="25"/>
      <c r="CY148" s="23"/>
      <c r="CZ148" s="23"/>
      <c r="DE148" s="15"/>
      <c r="DF148" s="16"/>
      <c r="DH148" s="15"/>
      <c r="DI148" s="15"/>
      <c r="DJ148" s="15"/>
      <c r="DK148" s="15"/>
      <c r="DL148" s="15"/>
      <c r="DM148" s="15"/>
      <c r="DN148" s="15"/>
      <c r="DO148" s="20"/>
      <c r="DP148" s="20"/>
      <c r="DQ148" s="20"/>
      <c r="DR148" s="20"/>
      <c r="DS148" s="20"/>
    </row>
    <row r="149" spans="45:123" s="14" customFormat="1" ht="16.5" customHeight="1" x14ac:dyDescent="0.15"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8"/>
      <c r="BX149" s="28"/>
      <c r="BZ149" s="29"/>
      <c r="CA149" s="29"/>
      <c r="CB149" s="29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4"/>
      <c r="CP149" s="24"/>
      <c r="CQ149" s="24"/>
      <c r="CR149" s="24"/>
      <c r="CS149" s="25"/>
      <c r="CT149" s="25"/>
      <c r="CU149" s="25"/>
      <c r="CV149" s="23"/>
      <c r="CW149" s="23"/>
      <c r="CX149" s="25"/>
      <c r="CY149" s="23"/>
      <c r="CZ149" s="23"/>
      <c r="DE149" s="15"/>
      <c r="DF149" s="16"/>
      <c r="DH149" s="15"/>
      <c r="DI149" s="15"/>
      <c r="DJ149" s="15"/>
      <c r="DK149" s="15"/>
      <c r="DL149" s="15"/>
      <c r="DM149" s="15"/>
      <c r="DN149" s="15"/>
      <c r="DO149" s="20"/>
      <c r="DP149" s="20"/>
      <c r="DQ149" s="20"/>
      <c r="DR149" s="20"/>
      <c r="DS149" s="20"/>
    </row>
    <row r="150" spans="45:123" s="14" customFormat="1" ht="16.5" customHeight="1" x14ac:dyDescent="0.15"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0"/>
      <c r="BU150" s="20"/>
      <c r="BV150" s="20"/>
      <c r="BW150" s="28"/>
      <c r="BX150" s="28"/>
      <c r="BZ150" s="29"/>
      <c r="CA150" s="29"/>
      <c r="CB150" s="29"/>
      <c r="CC150" s="23"/>
      <c r="CD150" s="23"/>
      <c r="CE150" s="23"/>
      <c r="CF150" s="23"/>
      <c r="CG150" s="23"/>
      <c r="CH150" s="23"/>
      <c r="CI150" s="23"/>
      <c r="CJ150" s="23"/>
      <c r="CK150" s="23"/>
      <c r="CL150" s="23"/>
      <c r="CM150" s="23"/>
      <c r="CN150" s="23"/>
      <c r="CO150" s="24"/>
      <c r="CP150" s="24"/>
      <c r="CQ150" s="24"/>
      <c r="CR150" s="24"/>
      <c r="CS150" s="25"/>
      <c r="CT150" s="25"/>
      <c r="CU150" s="25"/>
      <c r="CV150" s="23"/>
      <c r="CW150" s="23"/>
      <c r="CX150" s="25"/>
      <c r="CY150" s="23"/>
      <c r="CZ150" s="23"/>
      <c r="DE150" s="15"/>
      <c r="DF150" s="16"/>
      <c r="DH150" s="15"/>
      <c r="DI150" s="15"/>
      <c r="DJ150" s="15"/>
      <c r="DK150" s="15"/>
      <c r="DL150" s="15"/>
      <c r="DM150" s="15"/>
      <c r="DN150" s="15"/>
      <c r="DO150" s="20"/>
      <c r="DP150" s="20"/>
      <c r="DQ150" s="20"/>
      <c r="DR150" s="20"/>
      <c r="DS150" s="20"/>
    </row>
    <row r="151" spans="45:123" s="14" customFormat="1" ht="16.5" customHeight="1" x14ac:dyDescent="0.15"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8"/>
      <c r="BX151" s="28"/>
      <c r="BZ151" s="29"/>
      <c r="CA151" s="29"/>
      <c r="CB151" s="29"/>
      <c r="CC151" s="23"/>
      <c r="CD151" s="23"/>
      <c r="CE151" s="23"/>
      <c r="CF151" s="23"/>
      <c r="CG151" s="23"/>
      <c r="CH151" s="23"/>
      <c r="CI151" s="23"/>
      <c r="CJ151" s="23"/>
      <c r="CK151" s="23"/>
      <c r="CL151" s="23"/>
      <c r="CM151" s="23"/>
      <c r="CN151" s="23"/>
      <c r="CO151" s="24"/>
      <c r="CP151" s="24"/>
      <c r="CQ151" s="24"/>
      <c r="CR151" s="24"/>
      <c r="CS151" s="25"/>
      <c r="CT151" s="25"/>
      <c r="CU151" s="25"/>
      <c r="CV151" s="23"/>
      <c r="CW151" s="23"/>
      <c r="CX151" s="25"/>
      <c r="CY151" s="23"/>
      <c r="CZ151" s="23"/>
      <c r="DE151" s="15"/>
      <c r="DF151" s="16"/>
      <c r="DH151" s="15"/>
      <c r="DI151" s="15"/>
      <c r="DJ151" s="15"/>
      <c r="DK151" s="15"/>
      <c r="DL151" s="15"/>
      <c r="DM151" s="15"/>
      <c r="DN151" s="15"/>
      <c r="DO151" s="20"/>
      <c r="DP151" s="20"/>
      <c r="DQ151" s="20"/>
      <c r="DR151" s="20"/>
      <c r="DS151" s="20"/>
    </row>
    <row r="152" spans="45:123" s="14" customFormat="1" ht="16.5" customHeight="1" x14ac:dyDescent="0.15"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20"/>
      <c r="BR152" s="20"/>
      <c r="BS152" s="20"/>
      <c r="BT152" s="20"/>
      <c r="BU152" s="20"/>
      <c r="BV152" s="20"/>
      <c r="BW152" s="28"/>
      <c r="BX152" s="28"/>
      <c r="BZ152" s="29"/>
      <c r="CA152" s="29"/>
      <c r="CB152" s="29"/>
      <c r="CC152" s="23"/>
      <c r="CD152" s="23"/>
      <c r="CE152" s="23"/>
      <c r="CF152" s="23"/>
      <c r="CG152" s="23"/>
      <c r="CH152" s="23"/>
      <c r="CI152" s="23"/>
      <c r="CJ152" s="23"/>
      <c r="CK152" s="23"/>
      <c r="CL152" s="23"/>
      <c r="CM152" s="23"/>
      <c r="CN152" s="23"/>
      <c r="CO152" s="24"/>
      <c r="CP152" s="24"/>
      <c r="CQ152" s="24"/>
      <c r="CR152" s="24"/>
      <c r="CS152" s="25"/>
      <c r="CT152" s="25"/>
      <c r="CU152" s="25"/>
      <c r="CV152" s="23"/>
      <c r="CW152" s="23"/>
      <c r="CX152" s="25"/>
      <c r="CY152" s="23"/>
      <c r="CZ152" s="23"/>
      <c r="DE152" s="15"/>
      <c r="DF152" s="16"/>
      <c r="DH152" s="15"/>
      <c r="DI152" s="15"/>
      <c r="DJ152" s="15"/>
      <c r="DK152" s="15"/>
      <c r="DL152" s="15"/>
      <c r="DM152" s="15"/>
      <c r="DN152" s="15"/>
      <c r="DO152" s="20"/>
      <c r="DP152" s="20"/>
      <c r="DQ152" s="20"/>
      <c r="DR152" s="20"/>
      <c r="DS152" s="20"/>
    </row>
    <row r="153" spans="45:123" s="14" customFormat="1" ht="16.5" customHeight="1" x14ac:dyDescent="0.15"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20"/>
      <c r="BW153" s="28"/>
      <c r="BX153" s="28"/>
      <c r="BZ153" s="29"/>
      <c r="CA153" s="29"/>
      <c r="CB153" s="29"/>
      <c r="CC153" s="23"/>
      <c r="CD153" s="23"/>
      <c r="CE153" s="23"/>
      <c r="CF153" s="23"/>
      <c r="CG153" s="23"/>
      <c r="CH153" s="23"/>
      <c r="CI153" s="23"/>
      <c r="CJ153" s="23"/>
      <c r="CK153" s="23"/>
      <c r="CL153" s="23"/>
      <c r="CM153" s="23"/>
      <c r="CN153" s="23"/>
      <c r="CO153" s="24"/>
      <c r="CP153" s="24"/>
      <c r="CQ153" s="24"/>
      <c r="CR153" s="24"/>
      <c r="CS153" s="25"/>
      <c r="CT153" s="25"/>
      <c r="CU153" s="25"/>
      <c r="CV153" s="23"/>
      <c r="CW153" s="23"/>
      <c r="CX153" s="25"/>
      <c r="CY153" s="23"/>
      <c r="CZ153" s="23"/>
      <c r="DE153" s="15"/>
      <c r="DF153" s="16"/>
      <c r="DH153" s="15"/>
      <c r="DI153" s="15"/>
      <c r="DJ153" s="15"/>
      <c r="DK153" s="15"/>
      <c r="DL153" s="15"/>
      <c r="DM153" s="15"/>
      <c r="DN153" s="15"/>
      <c r="DO153" s="20"/>
      <c r="DP153" s="20"/>
      <c r="DQ153" s="20"/>
      <c r="DR153" s="20"/>
      <c r="DS153" s="20"/>
    </row>
    <row r="154" spans="45:123" s="14" customFormat="1" ht="16.5" customHeight="1" x14ac:dyDescent="0.15"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20"/>
      <c r="BW154" s="28"/>
      <c r="BX154" s="28"/>
      <c r="BZ154" s="29"/>
      <c r="CA154" s="29"/>
      <c r="CB154" s="29"/>
      <c r="CC154" s="23"/>
      <c r="CD154" s="23"/>
      <c r="CE154" s="23"/>
      <c r="CF154" s="23"/>
      <c r="CG154" s="23"/>
      <c r="CH154" s="23"/>
      <c r="CI154" s="23"/>
      <c r="CJ154" s="23"/>
      <c r="CK154" s="23"/>
      <c r="CL154" s="23"/>
      <c r="CM154" s="23"/>
      <c r="CN154" s="23"/>
      <c r="CO154" s="24"/>
      <c r="CP154" s="24"/>
      <c r="CQ154" s="24"/>
      <c r="CR154" s="24"/>
      <c r="CS154" s="25"/>
      <c r="CT154" s="25"/>
      <c r="CU154" s="25"/>
      <c r="CV154" s="23"/>
      <c r="CW154" s="23"/>
      <c r="CX154" s="25"/>
      <c r="CY154" s="23"/>
      <c r="CZ154" s="23"/>
      <c r="DE154" s="15"/>
      <c r="DF154" s="16"/>
      <c r="DH154" s="15"/>
      <c r="DI154" s="15"/>
      <c r="DJ154" s="15"/>
      <c r="DK154" s="15"/>
      <c r="DL154" s="15"/>
      <c r="DM154" s="15"/>
      <c r="DN154" s="15"/>
      <c r="DO154" s="20"/>
      <c r="DP154" s="20"/>
      <c r="DQ154" s="20"/>
      <c r="DR154" s="20"/>
      <c r="DS154" s="20"/>
    </row>
    <row r="155" spans="45:123" s="14" customFormat="1" ht="16.5" customHeight="1" x14ac:dyDescent="0.15"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8"/>
      <c r="BX155" s="28"/>
      <c r="BZ155" s="29"/>
      <c r="CA155" s="29"/>
      <c r="CB155" s="29"/>
      <c r="CC155" s="23"/>
      <c r="CD155" s="23"/>
      <c r="CE155" s="23"/>
      <c r="CF155" s="23"/>
      <c r="CG155" s="23"/>
      <c r="CH155" s="23"/>
      <c r="CI155" s="23"/>
      <c r="CJ155" s="23"/>
      <c r="CK155" s="23"/>
      <c r="CL155" s="23"/>
      <c r="CM155" s="23"/>
      <c r="CN155" s="23"/>
      <c r="CO155" s="24"/>
      <c r="CP155" s="24"/>
      <c r="CQ155" s="24"/>
      <c r="CR155" s="24"/>
      <c r="CS155" s="25"/>
      <c r="CT155" s="25"/>
      <c r="CU155" s="25"/>
      <c r="CV155" s="23"/>
      <c r="CW155" s="23"/>
      <c r="CX155" s="25"/>
      <c r="CY155" s="23"/>
      <c r="CZ155" s="23"/>
      <c r="DE155" s="15"/>
      <c r="DF155" s="16"/>
      <c r="DH155" s="15"/>
      <c r="DI155" s="15"/>
      <c r="DJ155" s="15"/>
      <c r="DK155" s="15"/>
      <c r="DL155" s="15"/>
      <c r="DM155" s="15"/>
      <c r="DN155" s="15"/>
      <c r="DO155" s="20"/>
      <c r="DP155" s="20"/>
      <c r="DQ155" s="20"/>
      <c r="DR155" s="20"/>
      <c r="DS155" s="20"/>
    </row>
    <row r="156" spans="45:123" s="14" customFormat="1" ht="16.5" customHeight="1" x14ac:dyDescent="0.15"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0"/>
      <c r="BP156" s="20"/>
      <c r="BQ156" s="20"/>
      <c r="BR156" s="20"/>
      <c r="BS156" s="20"/>
      <c r="BT156" s="20"/>
      <c r="BU156" s="20"/>
      <c r="BV156" s="20"/>
      <c r="BW156" s="28"/>
      <c r="BX156" s="28"/>
      <c r="BZ156" s="29"/>
      <c r="CA156" s="29"/>
      <c r="CB156" s="29"/>
      <c r="CC156" s="23"/>
      <c r="CD156" s="23"/>
      <c r="CE156" s="23"/>
      <c r="CF156" s="23"/>
      <c r="CG156" s="23"/>
      <c r="CH156" s="23"/>
      <c r="CI156" s="23"/>
      <c r="CJ156" s="23"/>
      <c r="CK156" s="23"/>
      <c r="CL156" s="23"/>
      <c r="CM156" s="23"/>
      <c r="CN156" s="23"/>
      <c r="CO156" s="24"/>
      <c r="CP156" s="24"/>
      <c r="CQ156" s="24"/>
      <c r="CR156" s="24"/>
      <c r="CS156" s="25"/>
      <c r="CT156" s="25"/>
      <c r="CU156" s="25"/>
      <c r="CV156" s="23"/>
      <c r="CW156" s="23"/>
      <c r="CX156" s="25"/>
      <c r="CY156" s="23"/>
      <c r="CZ156" s="23"/>
      <c r="DE156" s="15"/>
      <c r="DF156" s="16"/>
      <c r="DH156" s="15"/>
      <c r="DI156" s="15"/>
      <c r="DJ156" s="15"/>
      <c r="DK156" s="15"/>
      <c r="DL156" s="15"/>
      <c r="DM156" s="15"/>
      <c r="DN156" s="15"/>
      <c r="DO156" s="20"/>
      <c r="DP156" s="20"/>
      <c r="DQ156" s="20"/>
      <c r="DR156" s="20"/>
      <c r="DS156" s="20"/>
    </row>
    <row r="157" spans="45:123" s="14" customFormat="1" ht="16.5" customHeight="1" x14ac:dyDescent="0.15"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0"/>
      <c r="BU157" s="20"/>
      <c r="BV157" s="20"/>
      <c r="BW157" s="28"/>
      <c r="BX157" s="28"/>
      <c r="BZ157" s="29"/>
      <c r="CA157" s="29"/>
      <c r="CB157" s="29"/>
      <c r="CC157" s="23"/>
      <c r="CD157" s="23"/>
      <c r="CE157" s="23"/>
      <c r="CF157" s="23"/>
      <c r="CG157" s="23"/>
      <c r="CH157" s="23"/>
      <c r="CI157" s="23"/>
      <c r="CJ157" s="23"/>
      <c r="CK157" s="23"/>
      <c r="CL157" s="23"/>
      <c r="CM157" s="23"/>
      <c r="CN157" s="23"/>
      <c r="CO157" s="24"/>
      <c r="CP157" s="24"/>
      <c r="CQ157" s="24"/>
      <c r="CR157" s="24"/>
      <c r="CS157" s="25"/>
      <c r="CT157" s="25"/>
      <c r="CU157" s="25"/>
      <c r="CV157" s="23"/>
      <c r="CW157" s="23"/>
      <c r="CX157" s="25"/>
      <c r="CY157" s="23"/>
      <c r="CZ157" s="23"/>
      <c r="DE157" s="15"/>
      <c r="DF157" s="16"/>
      <c r="DH157" s="15"/>
      <c r="DI157" s="15"/>
      <c r="DJ157" s="15"/>
      <c r="DK157" s="15"/>
      <c r="DL157" s="15"/>
      <c r="DM157" s="15"/>
      <c r="DN157" s="15"/>
      <c r="DO157" s="20"/>
      <c r="DP157" s="20"/>
      <c r="DQ157" s="20"/>
      <c r="DR157" s="20"/>
      <c r="DS157" s="20"/>
    </row>
    <row r="158" spans="45:123" s="14" customFormat="1" ht="16.5" customHeight="1" x14ac:dyDescent="0.15"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20"/>
      <c r="BW158" s="28"/>
      <c r="BX158" s="28"/>
      <c r="BZ158" s="29"/>
      <c r="CA158" s="29"/>
      <c r="CB158" s="29"/>
      <c r="CC158" s="23"/>
      <c r="CD158" s="23"/>
      <c r="CE158" s="23"/>
      <c r="CF158" s="23"/>
      <c r="CG158" s="23"/>
      <c r="CH158" s="23"/>
      <c r="CI158" s="23"/>
      <c r="CJ158" s="23"/>
      <c r="CK158" s="23"/>
      <c r="CL158" s="23"/>
      <c r="CM158" s="23"/>
      <c r="CN158" s="23"/>
      <c r="CO158" s="24"/>
      <c r="CP158" s="24"/>
      <c r="CQ158" s="24"/>
      <c r="CR158" s="24"/>
      <c r="CS158" s="25"/>
      <c r="CT158" s="25"/>
      <c r="CU158" s="25"/>
      <c r="CV158" s="23"/>
      <c r="CW158" s="23"/>
      <c r="CX158" s="25"/>
      <c r="CY158" s="23"/>
      <c r="CZ158" s="23"/>
      <c r="DE158" s="15"/>
      <c r="DF158" s="16"/>
      <c r="DH158" s="15"/>
      <c r="DI158" s="15"/>
      <c r="DJ158" s="15"/>
      <c r="DK158" s="15"/>
      <c r="DL158" s="15"/>
      <c r="DM158" s="15"/>
      <c r="DN158" s="15"/>
      <c r="DO158" s="20"/>
      <c r="DP158" s="20"/>
      <c r="DQ158" s="20"/>
      <c r="DR158" s="20"/>
      <c r="DS158" s="20"/>
    </row>
    <row r="159" spans="45:123" s="14" customFormat="1" ht="16.5" customHeight="1" x14ac:dyDescent="0.15"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0"/>
      <c r="BU159" s="20"/>
      <c r="BV159" s="20"/>
      <c r="BW159" s="28"/>
      <c r="BX159" s="28"/>
      <c r="BZ159" s="29"/>
      <c r="CA159" s="29"/>
      <c r="CB159" s="29"/>
      <c r="CC159" s="23"/>
      <c r="CD159" s="23"/>
      <c r="CE159" s="23"/>
      <c r="CF159" s="23"/>
      <c r="CG159" s="23"/>
      <c r="CH159" s="23"/>
      <c r="CI159" s="23"/>
      <c r="CJ159" s="23"/>
      <c r="CK159" s="23"/>
      <c r="CL159" s="23"/>
      <c r="CM159" s="23"/>
      <c r="CN159" s="23"/>
      <c r="CO159" s="24"/>
      <c r="CP159" s="24"/>
      <c r="CQ159" s="24"/>
      <c r="CR159" s="24"/>
      <c r="CS159" s="25"/>
      <c r="CT159" s="25"/>
      <c r="CU159" s="25"/>
      <c r="CV159" s="23"/>
      <c r="CW159" s="23"/>
      <c r="CX159" s="25"/>
      <c r="CY159" s="23"/>
      <c r="CZ159" s="23"/>
      <c r="DE159" s="15"/>
      <c r="DF159" s="16"/>
      <c r="DH159" s="15"/>
      <c r="DI159" s="15"/>
      <c r="DJ159" s="15"/>
      <c r="DK159" s="15"/>
      <c r="DL159" s="15"/>
      <c r="DM159" s="15"/>
      <c r="DN159" s="15"/>
      <c r="DO159" s="20"/>
      <c r="DP159" s="20"/>
      <c r="DQ159" s="20"/>
      <c r="DR159" s="20"/>
      <c r="DS159" s="20"/>
    </row>
    <row r="160" spans="45:123" s="14" customFormat="1" ht="16.5" customHeight="1" x14ac:dyDescent="0.15"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8"/>
      <c r="BX160" s="28"/>
      <c r="BZ160" s="29"/>
      <c r="CA160" s="29"/>
      <c r="CB160" s="29"/>
      <c r="CC160" s="23"/>
      <c r="CD160" s="23"/>
      <c r="CE160" s="23"/>
      <c r="CF160" s="23"/>
      <c r="CG160" s="23"/>
      <c r="CH160" s="23"/>
      <c r="CI160" s="23"/>
      <c r="CJ160" s="23"/>
      <c r="CK160" s="23"/>
      <c r="CL160" s="23"/>
      <c r="CM160" s="23"/>
      <c r="CN160" s="23"/>
      <c r="CO160" s="24"/>
      <c r="CP160" s="24"/>
      <c r="CQ160" s="24"/>
      <c r="CR160" s="24"/>
      <c r="CS160" s="25"/>
      <c r="CT160" s="25"/>
      <c r="CU160" s="25"/>
      <c r="CV160" s="23"/>
      <c r="CW160" s="23"/>
      <c r="CX160" s="25"/>
      <c r="CY160" s="23"/>
      <c r="CZ160" s="23"/>
      <c r="DE160" s="15"/>
      <c r="DF160" s="16"/>
      <c r="DH160" s="15"/>
      <c r="DI160" s="15"/>
      <c r="DJ160" s="15"/>
      <c r="DK160" s="15"/>
      <c r="DL160" s="15"/>
      <c r="DM160" s="15"/>
      <c r="DN160" s="15"/>
      <c r="DO160" s="20"/>
      <c r="DP160" s="20"/>
      <c r="DQ160" s="20"/>
      <c r="DR160" s="20"/>
      <c r="DS160" s="20"/>
    </row>
    <row r="161" spans="19:123" s="14" customFormat="1" ht="16.5" customHeight="1" x14ac:dyDescent="0.15"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128"/>
      <c r="BX161" s="128"/>
      <c r="BZ161" s="29"/>
      <c r="CA161" s="29"/>
      <c r="CB161" s="29"/>
      <c r="CC161" s="23"/>
      <c r="CD161" s="23"/>
      <c r="CE161" s="23"/>
      <c r="CF161" s="23"/>
      <c r="CG161" s="23"/>
      <c r="CH161" s="23"/>
      <c r="CI161" s="23"/>
      <c r="CJ161" s="23"/>
      <c r="CK161" s="23"/>
      <c r="CL161" s="23"/>
      <c r="CM161" s="23"/>
      <c r="CN161" s="23"/>
      <c r="CO161" s="24"/>
      <c r="CP161" s="24"/>
      <c r="CQ161" s="24"/>
      <c r="CR161" s="24"/>
      <c r="CS161" s="25"/>
      <c r="CT161" s="25"/>
      <c r="CU161" s="25"/>
      <c r="CV161" s="23"/>
      <c r="CW161" s="23"/>
      <c r="CX161" s="25"/>
      <c r="CY161" s="23"/>
      <c r="CZ161" s="23"/>
      <c r="DE161" s="15"/>
      <c r="DF161" s="16"/>
      <c r="DH161" s="15"/>
      <c r="DI161" s="15"/>
      <c r="DJ161" s="15"/>
      <c r="DK161" s="15"/>
      <c r="DL161" s="15"/>
      <c r="DM161" s="15"/>
      <c r="DN161" s="15"/>
      <c r="DO161" s="20"/>
      <c r="DP161" s="20"/>
      <c r="DQ161" s="20"/>
      <c r="DR161" s="20"/>
      <c r="DS161" s="20"/>
    </row>
    <row r="162" spans="19:123" s="14" customFormat="1" ht="16.5" customHeight="1" x14ac:dyDescent="0.15"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0"/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20"/>
      <c r="BW162" s="28"/>
      <c r="BX162" s="28"/>
      <c r="BZ162" s="29"/>
      <c r="CA162" s="29"/>
      <c r="CB162" s="29"/>
      <c r="CC162" s="23"/>
      <c r="CD162" s="23"/>
      <c r="CE162" s="23"/>
      <c r="CF162" s="23"/>
      <c r="CG162" s="23"/>
      <c r="CH162" s="23"/>
      <c r="CI162" s="23"/>
      <c r="CJ162" s="23"/>
      <c r="CK162" s="23"/>
      <c r="CL162" s="23"/>
      <c r="CM162" s="23"/>
      <c r="CN162" s="23"/>
      <c r="CO162" s="24"/>
      <c r="CP162" s="24"/>
      <c r="CQ162" s="24"/>
      <c r="CR162" s="24"/>
      <c r="CS162" s="25"/>
      <c r="CT162" s="25"/>
      <c r="CU162" s="25"/>
      <c r="CV162" s="23"/>
      <c r="CW162" s="23"/>
      <c r="CX162" s="25"/>
      <c r="CY162" s="23"/>
      <c r="CZ162" s="23"/>
      <c r="DE162" s="15"/>
      <c r="DF162" s="16"/>
      <c r="DH162" s="15"/>
      <c r="DI162" s="15"/>
      <c r="DJ162" s="15"/>
      <c r="DK162" s="15"/>
      <c r="DL162" s="15"/>
      <c r="DM162" s="15"/>
      <c r="DN162" s="15"/>
      <c r="DO162" s="20"/>
      <c r="DP162" s="20"/>
      <c r="DQ162" s="20"/>
      <c r="DR162" s="20"/>
      <c r="DS162" s="20"/>
    </row>
    <row r="163" spans="19:123" s="14" customFormat="1" ht="16.5" customHeight="1" x14ac:dyDescent="0.15">
      <c r="S163" s="18"/>
      <c r="T163" s="22"/>
      <c r="U163" s="20"/>
      <c r="V163" s="20"/>
      <c r="W163" s="20"/>
      <c r="X163" s="22"/>
      <c r="Y163" s="22"/>
      <c r="Z163" s="20"/>
      <c r="AA163" s="20"/>
      <c r="AB163" s="20"/>
      <c r="AC163" s="22"/>
      <c r="AD163" s="20"/>
      <c r="AE163" s="20"/>
      <c r="AF163" s="20"/>
      <c r="AG163" s="22"/>
      <c r="AH163" s="20"/>
      <c r="AI163" s="20"/>
      <c r="AJ163" s="20"/>
      <c r="AK163" s="22"/>
      <c r="AL163" s="20"/>
      <c r="AM163" s="20"/>
      <c r="AN163" s="20"/>
      <c r="AO163" s="22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8"/>
      <c r="BX163" s="28"/>
      <c r="BZ163" s="29"/>
      <c r="CA163" s="29"/>
      <c r="CB163" s="29"/>
      <c r="CC163" s="23"/>
      <c r="CD163" s="23"/>
      <c r="CE163" s="23"/>
      <c r="CF163" s="23"/>
      <c r="CG163" s="23"/>
      <c r="CH163" s="23"/>
      <c r="CI163" s="23"/>
      <c r="CJ163" s="23"/>
      <c r="CK163" s="23"/>
      <c r="CL163" s="23"/>
      <c r="CM163" s="23"/>
      <c r="CN163" s="23"/>
      <c r="CO163" s="24"/>
      <c r="CP163" s="24"/>
      <c r="CQ163" s="24"/>
      <c r="CR163" s="24"/>
      <c r="CS163" s="25"/>
      <c r="CT163" s="25"/>
      <c r="CU163" s="25"/>
      <c r="CV163" s="23"/>
      <c r="CW163" s="23"/>
      <c r="CX163" s="25"/>
      <c r="CY163" s="23"/>
      <c r="CZ163" s="23"/>
      <c r="DE163" s="15"/>
      <c r="DF163" s="16"/>
      <c r="DH163" s="15"/>
      <c r="DI163" s="15"/>
      <c r="DJ163" s="15"/>
      <c r="DK163" s="15"/>
      <c r="DL163" s="15"/>
      <c r="DM163" s="15"/>
      <c r="DN163" s="15"/>
      <c r="DO163" s="20"/>
      <c r="DP163" s="20"/>
      <c r="DQ163" s="20"/>
      <c r="DR163" s="20"/>
      <c r="DS163" s="20"/>
    </row>
    <row r="164" spans="19:123" s="14" customFormat="1" ht="16.5" customHeight="1" x14ac:dyDescent="0.15">
      <c r="S164" s="18"/>
      <c r="T164" s="22"/>
      <c r="U164" s="20"/>
      <c r="V164" s="20"/>
      <c r="W164" s="20"/>
      <c r="X164" s="22"/>
      <c r="Y164" s="22"/>
      <c r="Z164" s="20"/>
      <c r="AA164" s="20"/>
      <c r="AB164" s="20"/>
      <c r="AC164" s="22"/>
      <c r="AD164" s="20"/>
      <c r="AE164" s="20"/>
      <c r="AF164" s="20"/>
      <c r="AG164" s="22"/>
      <c r="AH164" s="20"/>
      <c r="AI164" s="20"/>
      <c r="AJ164" s="20"/>
      <c r="AK164" s="22"/>
      <c r="AL164" s="20"/>
      <c r="AM164" s="20"/>
      <c r="AN164" s="20"/>
      <c r="AO164" s="22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8"/>
      <c r="BX164" s="28"/>
      <c r="BZ164" s="29"/>
      <c r="CA164" s="29"/>
      <c r="CB164" s="29"/>
      <c r="CC164" s="23"/>
      <c r="CD164" s="23"/>
      <c r="CE164" s="23"/>
      <c r="CF164" s="23"/>
      <c r="CG164" s="23"/>
      <c r="CH164" s="23"/>
      <c r="CI164" s="23"/>
      <c r="CJ164" s="23"/>
      <c r="CK164" s="23"/>
      <c r="CL164" s="23"/>
      <c r="CM164" s="23"/>
      <c r="CN164" s="23"/>
      <c r="CO164" s="24"/>
      <c r="CP164" s="24"/>
      <c r="CQ164" s="24"/>
      <c r="CR164" s="24"/>
      <c r="CS164" s="25"/>
      <c r="CT164" s="25"/>
      <c r="CU164" s="25"/>
      <c r="CV164" s="23"/>
      <c r="CW164" s="23"/>
      <c r="CX164" s="25"/>
      <c r="CY164" s="23"/>
      <c r="CZ164" s="23"/>
      <c r="DE164" s="15"/>
      <c r="DF164" s="16"/>
      <c r="DH164" s="15"/>
      <c r="DI164" s="15"/>
      <c r="DJ164" s="15"/>
      <c r="DK164" s="15"/>
      <c r="DL164" s="15"/>
      <c r="DM164" s="15"/>
      <c r="DN164" s="15"/>
      <c r="DO164" s="20"/>
      <c r="DP164" s="20"/>
      <c r="DQ164" s="20"/>
      <c r="DR164" s="20"/>
      <c r="DS164" s="20"/>
    </row>
    <row r="165" spans="19:123" s="14" customFormat="1" ht="16.5" customHeight="1" x14ac:dyDescent="0.15">
      <c r="S165" s="18"/>
      <c r="T165" s="22"/>
      <c r="U165" s="20"/>
      <c r="V165" s="20"/>
      <c r="W165" s="20"/>
      <c r="X165" s="22"/>
      <c r="Y165" s="22"/>
      <c r="Z165" s="20"/>
      <c r="AA165" s="20"/>
      <c r="AB165" s="20"/>
      <c r="AC165" s="22"/>
      <c r="AD165" s="20"/>
      <c r="AE165" s="20"/>
      <c r="AF165" s="20"/>
      <c r="AG165" s="22"/>
      <c r="AH165" s="20"/>
      <c r="AI165" s="20"/>
      <c r="AJ165" s="20"/>
      <c r="AK165" s="22"/>
      <c r="AL165" s="20"/>
      <c r="AM165" s="20"/>
      <c r="AN165" s="20"/>
      <c r="AO165" s="22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0"/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20"/>
      <c r="BW165" s="28"/>
      <c r="BX165" s="28"/>
      <c r="BZ165" s="29"/>
      <c r="CA165" s="29"/>
      <c r="CB165" s="29"/>
      <c r="CC165" s="23"/>
      <c r="CD165" s="23"/>
      <c r="CE165" s="23"/>
      <c r="CF165" s="23"/>
      <c r="CG165" s="23"/>
      <c r="CH165" s="23"/>
      <c r="CI165" s="23"/>
      <c r="CJ165" s="23"/>
      <c r="CK165" s="23"/>
      <c r="CL165" s="23"/>
      <c r="CM165" s="23"/>
      <c r="CN165" s="23"/>
      <c r="CO165" s="24"/>
      <c r="CP165" s="24"/>
      <c r="CQ165" s="24"/>
      <c r="CR165" s="24"/>
      <c r="CS165" s="25"/>
      <c r="CT165" s="25"/>
      <c r="CU165" s="25"/>
      <c r="CV165" s="23"/>
      <c r="CW165" s="23"/>
      <c r="CX165" s="25"/>
      <c r="CY165" s="23"/>
      <c r="CZ165" s="23"/>
      <c r="DE165" s="15"/>
      <c r="DF165" s="16"/>
      <c r="DH165" s="15"/>
      <c r="DI165" s="15"/>
      <c r="DJ165" s="15"/>
      <c r="DK165" s="15"/>
      <c r="DL165" s="15"/>
      <c r="DM165" s="15"/>
      <c r="DN165" s="15"/>
      <c r="DO165" s="20"/>
      <c r="DP165" s="20"/>
      <c r="DQ165" s="20"/>
      <c r="DR165" s="20"/>
      <c r="DS165" s="20"/>
    </row>
    <row r="166" spans="19:123" s="14" customFormat="1" ht="16.5" customHeight="1" x14ac:dyDescent="0.15">
      <c r="S166" s="18"/>
      <c r="T166" s="22"/>
      <c r="U166" s="20"/>
      <c r="V166" s="20"/>
      <c r="W166" s="20"/>
      <c r="X166" s="22"/>
      <c r="Y166" s="22"/>
      <c r="Z166" s="20"/>
      <c r="AA166" s="20"/>
      <c r="AB166" s="20"/>
      <c r="AC166" s="22"/>
      <c r="AD166" s="20"/>
      <c r="AE166" s="20"/>
      <c r="AF166" s="20"/>
      <c r="AG166" s="22"/>
      <c r="AH166" s="20"/>
      <c r="AI166" s="20"/>
      <c r="AJ166" s="20"/>
      <c r="AK166" s="22"/>
      <c r="AL166" s="20"/>
      <c r="AM166" s="20"/>
      <c r="AN166" s="20"/>
      <c r="AO166" s="22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8"/>
      <c r="BX166" s="28"/>
      <c r="BZ166" s="29"/>
      <c r="CA166" s="29"/>
      <c r="CB166" s="29"/>
      <c r="CC166" s="23"/>
      <c r="CD166" s="23"/>
      <c r="CE166" s="23"/>
      <c r="CF166" s="23"/>
      <c r="CG166" s="23"/>
      <c r="CH166" s="23"/>
      <c r="CI166" s="23"/>
      <c r="CJ166" s="23"/>
      <c r="CK166" s="23"/>
      <c r="CL166" s="23"/>
      <c r="CM166" s="23"/>
      <c r="CN166" s="23"/>
      <c r="CO166" s="24"/>
      <c r="CP166" s="24"/>
      <c r="CQ166" s="24"/>
      <c r="CR166" s="24"/>
      <c r="CS166" s="25"/>
      <c r="CT166" s="25"/>
      <c r="CU166" s="25"/>
      <c r="CV166" s="23"/>
      <c r="CW166" s="23"/>
      <c r="CX166" s="25"/>
      <c r="CY166" s="23"/>
      <c r="CZ166" s="23"/>
      <c r="DE166" s="15"/>
      <c r="DF166" s="16"/>
      <c r="DH166" s="15"/>
      <c r="DI166" s="15"/>
      <c r="DJ166" s="15"/>
      <c r="DK166" s="15"/>
      <c r="DL166" s="15"/>
      <c r="DM166" s="15"/>
      <c r="DN166" s="15"/>
      <c r="DO166" s="20"/>
      <c r="DP166" s="20"/>
      <c r="DQ166" s="20"/>
      <c r="DR166" s="20"/>
      <c r="DS166" s="20"/>
    </row>
    <row r="167" spans="19:123" s="14" customFormat="1" ht="16.5" customHeight="1" x14ac:dyDescent="0.15">
      <c r="S167" s="18"/>
      <c r="T167" s="22"/>
      <c r="U167" s="20"/>
      <c r="V167" s="20"/>
      <c r="W167" s="20"/>
      <c r="X167" s="22"/>
      <c r="Y167" s="22"/>
      <c r="Z167" s="20"/>
      <c r="AA167" s="20"/>
      <c r="AB167" s="20"/>
      <c r="AC167" s="22"/>
      <c r="AD167" s="20"/>
      <c r="AE167" s="20"/>
      <c r="AF167" s="20"/>
      <c r="AG167" s="22"/>
      <c r="AH167" s="20"/>
      <c r="AI167" s="20"/>
      <c r="AJ167" s="20"/>
      <c r="AK167" s="22"/>
      <c r="AL167" s="20"/>
      <c r="AM167" s="20"/>
      <c r="AN167" s="20"/>
      <c r="AO167" s="22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8"/>
      <c r="BX167" s="28"/>
      <c r="BZ167" s="29"/>
      <c r="CA167" s="29"/>
      <c r="CB167" s="29"/>
      <c r="CC167" s="23"/>
      <c r="CD167" s="23"/>
      <c r="CE167" s="23"/>
      <c r="CF167" s="23"/>
      <c r="CG167" s="23"/>
      <c r="CH167" s="23"/>
      <c r="CI167" s="23"/>
      <c r="CJ167" s="23"/>
      <c r="CK167" s="23"/>
      <c r="CL167" s="23"/>
      <c r="CM167" s="23"/>
      <c r="CN167" s="23"/>
      <c r="CO167" s="24"/>
      <c r="CP167" s="24"/>
      <c r="CQ167" s="24"/>
      <c r="CR167" s="24"/>
      <c r="CS167" s="25"/>
      <c r="CT167" s="25"/>
      <c r="CU167" s="25"/>
      <c r="CV167" s="23"/>
      <c r="CW167" s="23"/>
      <c r="CX167" s="25"/>
      <c r="CY167" s="23"/>
      <c r="CZ167" s="23"/>
      <c r="DE167" s="15"/>
      <c r="DF167" s="16"/>
      <c r="DH167" s="15"/>
      <c r="DI167" s="15"/>
      <c r="DJ167" s="15"/>
      <c r="DK167" s="15"/>
      <c r="DL167" s="15"/>
      <c r="DM167" s="15"/>
      <c r="DN167" s="15"/>
      <c r="DO167" s="20"/>
      <c r="DP167" s="20"/>
      <c r="DQ167" s="20"/>
      <c r="DR167" s="20"/>
      <c r="DS167" s="20"/>
    </row>
    <row r="168" spans="19:123" s="14" customFormat="1" ht="16.5" customHeight="1" x14ac:dyDescent="0.15">
      <c r="S168" s="18"/>
      <c r="T168" s="22"/>
      <c r="U168" s="20"/>
      <c r="V168" s="20"/>
      <c r="W168" s="20"/>
      <c r="X168" s="22"/>
      <c r="Y168" s="22"/>
      <c r="Z168" s="20"/>
      <c r="AA168" s="20"/>
      <c r="AB168" s="20"/>
      <c r="AC168" s="22"/>
      <c r="AD168" s="20"/>
      <c r="AE168" s="20"/>
      <c r="AF168" s="20"/>
      <c r="AG168" s="22"/>
      <c r="AH168" s="20"/>
      <c r="AI168" s="20"/>
      <c r="AJ168" s="20"/>
      <c r="AK168" s="22"/>
      <c r="AL168" s="20"/>
      <c r="AM168" s="20"/>
      <c r="AN168" s="20"/>
      <c r="AO168" s="22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8"/>
      <c r="BX168" s="28"/>
      <c r="BZ168" s="29"/>
      <c r="CA168" s="29"/>
      <c r="CB168" s="29"/>
      <c r="CC168" s="23"/>
      <c r="CD168" s="23"/>
      <c r="CE168" s="23"/>
      <c r="CF168" s="23"/>
      <c r="CG168" s="23"/>
      <c r="CH168" s="23"/>
      <c r="CI168" s="23"/>
      <c r="CJ168" s="23"/>
      <c r="CK168" s="23"/>
      <c r="CL168" s="23"/>
      <c r="CM168" s="23"/>
      <c r="CN168" s="23"/>
      <c r="CO168" s="24"/>
      <c r="CP168" s="24"/>
      <c r="CQ168" s="24"/>
      <c r="CR168" s="24"/>
      <c r="CS168" s="25"/>
      <c r="CT168" s="25"/>
      <c r="CU168" s="25"/>
      <c r="CV168" s="23"/>
      <c r="CW168" s="23"/>
      <c r="CX168" s="25"/>
      <c r="CY168" s="23"/>
      <c r="CZ168" s="23"/>
      <c r="DE168" s="15"/>
      <c r="DF168" s="16"/>
      <c r="DH168" s="15"/>
      <c r="DI168" s="15"/>
      <c r="DJ168" s="15"/>
      <c r="DK168" s="15"/>
      <c r="DL168" s="15"/>
      <c r="DM168" s="15"/>
      <c r="DN168" s="15"/>
      <c r="DO168" s="20"/>
      <c r="DP168" s="20"/>
      <c r="DQ168" s="20"/>
      <c r="DR168" s="20"/>
      <c r="DS168" s="20"/>
    </row>
    <row r="169" spans="19:123" s="14" customFormat="1" ht="16.5" customHeight="1" x14ac:dyDescent="0.15">
      <c r="S169" s="18"/>
      <c r="T169" s="22"/>
      <c r="U169" s="20"/>
      <c r="V169" s="20"/>
      <c r="W169" s="20"/>
      <c r="X169" s="22"/>
      <c r="Y169" s="22"/>
      <c r="Z169" s="20"/>
      <c r="AA169" s="20"/>
      <c r="AB169" s="20"/>
      <c r="AC169" s="22"/>
      <c r="AD169" s="20"/>
      <c r="AE169" s="20"/>
      <c r="AF169" s="20"/>
      <c r="AG169" s="22"/>
      <c r="AH169" s="20"/>
      <c r="AI169" s="20"/>
      <c r="AJ169" s="20"/>
      <c r="AK169" s="22"/>
      <c r="AL169" s="20"/>
      <c r="AM169" s="20"/>
      <c r="AN169" s="20"/>
      <c r="AO169" s="22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8"/>
      <c r="BX169" s="28"/>
      <c r="BZ169" s="29"/>
      <c r="CA169" s="29"/>
      <c r="CB169" s="29"/>
      <c r="CC169" s="23"/>
      <c r="CD169" s="23"/>
      <c r="CE169" s="23"/>
      <c r="CF169" s="23"/>
      <c r="CG169" s="23"/>
      <c r="CH169" s="23"/>
      <c r="CI169" s="23"/>
      <c r="CJ169" s="23"/>
      <c r="CK169" s="23"/>
      <c r="CL169" s="23"/>
      <c r="CM169" s="23"/>
      <c r="CN169" s="23"/>
      <c r="CO169" s="24"/>
      <c r="CP169" s="24"/>
      <c r="CQ169" s="24"/>
      <c r="CR169" s="24"/>
      <c r="CS169" s="25"/>
      <c r="CT169" s="25"/>
      <c r="CU169" s="25"/>
      <c r="CV169" s="23"/>
      <c r="CW169" s="23"/>
      <c r="CX169" s="25"/>
      <c r="CY169" s="23"/>
      <c r="CZ169" s="23"/>
      <c r="DE169" s="15"/>
      <c r="DF169" s="16"/>
      <c r="DH169" s="15"/>
      <c r="DI169" s="15"/>
      <c r="DJ169" s="15"/>
      <c r="DK169" s="15"/>
      <c r="DL169" s="15"/>
      <c r="DM169" s="15"/>
      <c r="DN169" s="15"/>
      <c r="DO169" s="20"/>
      <c r="DP169" s="20"/>
      <c r="DQ169" s="20"/>
      <c r="DR169" s="20"/>
      <c r="DS169" s="20"/>
    </row>
    <row r="170" spans="19:123" s="14" customFormat="1" ht="16.5" customHeight="1" x14ac:dyDescent="0.15">
      <c r="S170" s="18"/>
      <c r="T170" s="22"/>
      <c r="U170" s="20"/>
      <c r="V170" s="20"/>
      <c r="W170" s="20"/>
      <c r="X170" s="22"/>
      <c r="Y170" s="22"/>
      <c r="Z170" s="20"/>
      <c r="AA170" s="20"/>
      <c r="AB170" s="20"/>
      <c r="AC170" s="22"/>
      <c r="AD170" s="20"/>
      <c r="AE170" s="20"/>
      <c r="AF170" s="20"/>
      <c r="AG170" s="22"/>
      <c r="AH170" s="20"/>
      <c r="AI170" s="20"/>
      <c r="AJ170" s="20"/>
      <c r="AK170" s="22"/>
      <c r="AL170" s="20"/>
      <c r="AM170" s="20"/>
      <c r="AN170" s="20"/>
      <c r="AO170" s="22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8"/>
      <c r="BX170" s="28"/>
      <c r="BZ170" s="29"/>
      <c r="CA170" s="29"/>
      <c r="CB170" s="29"/>
      <c r="CC170" s="23"/>
      <c r="CD170" s="23"/>
      <c r="CE170" s="23"/>
      <c r="CF170" s="23"/>
      <c r="CG170" s="23"/>
      <c r="CH170" s="23"/>
      <c r="CI170" s="23"/>
      <c r="CJ170" s="23"/>
      <c r="CK170" s="23"/>
      <c r="CL170" s="23"/>
      <c r="CM170" s="23"/>
      <c r="CN170" s="23"/>
      <c r="CO170" s="24"/>
      <c r="CP170" s="24"/>
      <c r="CQ170" s="24"/>
      <c r="CR170" s="24"/>
      <c r="CS170" s="25"/>
      <c r="CT170" s="25"/>
      <c r="CU170" s="25"/>
      <c r="CV170" s="23"/>
      <c r="CW170" s="23"/>
      <c r="CX170" s="25"/>
      <c r="CY170" s="23"/>
      <c r="CZ170" s="23"/>
      <c r="DE170" s="15"/>
      <c r="DF170" s="16"/>
      <c r="DH170" s="15"/>
      <c r="DI170" s="15"/>
      <c r="DJ170" s="15"/>
      <c r="DK170" s="15"/>
      <c r="DL170" s="15"/>
      <c r="DM170" s="15"/>
      <c r="DN170" s="15"/>
      <c r="DO170" s="20"/>
      <c r="DP170" s="20"/>
      <c r="DQ170" s="20"/>
      <c r="DR170" s="20"/>
      <c r="DS170" s="20"/>
    </row>
    <row r="171" spans="19:123" s="14" customFormat="1" ht="16.5" customHeight="1" x14ac:dyDescent="0.15">
      <c r="S171" s="18"/>
      <c r="T171" s="22"/>
      <c r="U171" s="20"/>
      <c r="V171" s="20"/>
      <c r="W171" s="20"/>
      <c r="X171" s="22"/>
      <c r="Y171" s="22"/>
      <c r="Z171" s="20"/>
      <c r="AA171" s="20"/>
      <c r="AB171" s="20"/>
      <c r="AC171" s="22"/>
      <c r="AD171" s="20"/>
      <c r="AE171" s="20"/>
      <c r="AF171" s="20"/>
      <c r="AG171" s="22"/>
      <c r="AH171" s="20"/>
      <c r="AI171" s="20"/>
      <c r="AJ171" s="20"/>
      <c r="AK171" s="22"/>
      <c r="AL171" s="20"/>
      <c r="AM171" s="20"/>
      <c r="AN171" s="20"/>
      <c r="AO171" s="22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8"/>
      <c r="BX171" s="28"/>
      <c r="BZ171" s="29"/>
      <c r="CA171" s="29"/>
      <c r="CB171" s="29"/>
      <c r="CC171" s="23"/>
      <c r="CD171" s="23"/>
      <c r="CE171" s="23"/>
      <c r="CF171" s="23"/>
      <c r="CG171" s="23"/>
      <c r="CH171" s="23"/>
      <c r="CI171" s="23"/>
      <c r="CJ171" s="23"/>
      <c r="CK171" s="23"/>
      <c r="CL171" s="23"/>
      <c r="CM171" s="23"/>
      <c r="CN171" s="23"/>
      <c r="CO171" s="24"/>
      <c r="CP171" s="24"/>
      <c r="CQ171" s="24"/>
      <c r="CR171" s="24"/>
      <c r="CS171" s="25"/>
      <c r="CT171" s="25"/>
      <c r="CU171" s="25"/>
      <c r="CV171" s="23"/>
      <c r="CW171" s="23"/>
      <c r="CX171" s="25"/>
      <c r="CY171" s="23"/>
      <c r="CZ171" s="23"/>
      <c r="DE171" s="15"/>
      <c r="DF171" s="16"/>
      <c r="DH171" s="15"/>
      <c r="DI171" s="15"/>
      <c r="DJ171" s="15"/>
      <c r="DK171" s="15"/>
      <c r="DL171" s="15"/>
      <c r="DM171" s="15"/>
      <c r="DN171" s="15"/>
      <c r="DO171" s="20"/>
      <c r="DP171" s="20"/>
      <c r="DQ171" s="20"/>
      <c r="DR171" s="20"/>
      <c r="DS171" s="20"/>
    </row>
    <row r="172" spans="19:123" s="14" customFormat="1" ht="16.5" customHeight="1" x14ac:dyDescent="0.15">
      <c r="S172" s="18"/>
      <c r="T172" s="22"/>
      <c r="U172" s="20"/>
      <c r="V172" s="20"/>
      <c r="W172" s="20"/>
      <c r="X172" s="22"/>
      <c r="Y172" s="22"/>
      <c r="Z172" s="20"/>
      <c r="AA172" s="20"/>
      <c r="AB172" s="20"/>
      <c r="AC172" s="22"/>
      <c r="AD172" s="20"/>
      <c r="AE172" s="20"/>
      <c r="AF172" s="20"/>
      <c r="AG172" s="22"/>
      <c r="AH172" s="20"/>
      <c r="AI172" s="20"/>
      <c r="AJ172" s="20"/>
      <c r="AK172" s="22"/>
      <c r="AL172" s="20"/>
      <c r="AM172" s="20"/>
      <c r="AN172" s="20"/>
      <c r="AO172" s="22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8"/>
      <c r="BX172" s="28"/>
      <c r="BZ172" s="29"/>
      <c r="CA172" s="29"/>
      <c r="CB172" s="29"/>
      <c r="CC172" s="23"/>
      <c r="CD172" s="23"/>
      <c r="CE172" s="23"/>
      <c r="CF172" s="23"/>
      <c r="CG172" s="23"/>
      <c r="CH172" s="23"/>
      <c r="CI172" s="23"/>
      <c r="CJ172" s="23"/>
      <c r="CK172" s="23"/>
      <c r="CL172" s="23"/>
      <c r="CM172" s="23"/>
      <c r="CN172" s="23"/>
      <c r="CO172" s="24"/>
      <c r="CP172" s="24"/>
      <c r="CQ172" s="24"/>
      <c r="CR172" s="24"/>
      <c r="CS172" s="25"/>
      <c r="CT172" s="25"/>
      <c r="CU172" s="25"/>
      <c r="CV172" s="23"/>
      <c r="CW172" s="23"/>
      <c r="CX172" s="25"/>
      <c r="CY172" s="23"/>
      <c r="CZ172" s="23"/>
      <c r="DE172" s="15"/>
      <c r="DF172" s="16"/>
      <c r="DH172" s="15"/>
      <c r="DI172" s="15"/>
      <c r="DJ172" s="15"/>
      <c r="DK172" s="15"/>
      <c r="DL172" s="15"/>
      <c r="DM172" s="15"/>
      <c r="DN172" s="15"/>
      <c r="DO172" s="20"/>
      <c r="DP172" s="20"/>
      <c r="DQ172" s="20"/>
      <c r="DR172" s="20"/>
      <c r="DS172" s="20"/>
    </row>
    <row r="173" spans="19:123" s="14" customFormat="1" ht="16.5" customHeight="1" x14ac:dyDescent="0.15">
      <c r="S173" s="18"/>
      <c r="T173" s="22"/>
      <c r="U173" s="20"/>
      <c r="V173" s="20"/>
      <c r="W173" s="20"/>
      <c r="X173" s="22"/>
      <c r="Y173" s="22"/>
      <c r="Z173" s="20"/>
      <c r="AA173" s="20"/>
      <c r="AB173" s="20"/>
      <c r="AC173" s="22"/>
      <c r="AD173" s="20"/>
      <c r="AE173" s="20"/>
      <c r="AF173" s="20"/>
      <c r="AG173" s="22"/>
      <c r="AH173" s="20"/>
      <c r="AI173" s="20"/>
      <c r="AJ173" s="20"/>
      <c r="AK173" s="22"/>
      <c r="AL173" s="20"/>
      <c r="AM173" s="20"/>
      <c r="AN173" s="20"/>
      <c r="AO173" s="22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8"/>
      <c r="BX173" s="28"/>
      <c r="BZ173" s="29"/>
      <c r="CA173" s="29"/>
      <c r="CB173" s="29"/>
      <c r="CC173" s="23"/>
      <c r="CD173" s="23"/>
      <c r="CE173" s="23"/>
      <c r="CF173" s="23"/>
      <c r="CG173" s="23"/>
      <c r="CH173" s="23"/>
      <c r="CI173" s="23"/>
      <c r="CJ173" s="23"/>
      <c r="CK173" s="23"/>
      <c r="CL173" s="23"/>
      <c r="CM173" s="23"/>
      <c r="CN173" s="23"/>
      <c r="CO173" s="24"/>
      <c r="CP173" s="24"/>
      <c r="CQ173" s="24"/>
      <c r="CR173" s="24"/>
      <c r="CS173" s="25"/>
      <c r="CT173" s="25"/>
      <c r="CU173" s="25"/>
      <c r="CV173" s="23"/>
      <c r="CW173" s="23"/>
      <c r="CX173" s="25"/>
      <c r="CY173" s="23"/>
      <c r="CZ173" s="23"/>
      <c r="DE173" s="15"/>
      <c r="DF173" s="16"/>
      <c r="DH173" s="15"/>
      <c r="DI173" s="15"/>
      <c r="DJ173" s="15"/>
      <c r="DK173" s="15"/>
      <c r="DL173" s="15"/>
      <c r="DM173" s="15"/>
      <c r="DN173" s="15"/>
      <c r="DO173" s="20"/>
      <c r="DP173" s="20"/>
      <c r="DQ173" s="20"/>
      <c r="DR173" s="20"/>
      <c r="DS173" s="20"/>
    </row>
    <row r="174" spans="19:123" s="14" customFormat="1" ht="16.5" customHeight="1" x14ac:dyDescent="0.15">
      <c r="S174" s="18"/>
      <c r="T174" s="22"/>
      <c r="U174" s="20"/>
      <c r="V174" s="20"/>
      <c r="W174" s="20"/>
      <c r="X174" s="22"/>
      <c r="Y174" s="22"/>
      <c r="Z174" s="20"/>
      <c r="AA174" s="20"/>
      <c r="AB174" s="20"/>
      <c r="AC174" s="22"/>
      <c r="AD174" s="20"/>
      <c r="AE174" s="20"/>
      <c r="AF174" s="20"/>
      <c r="AG174" s="22"/>
      <c r="AH174" s="20"/>
      <c r="AI174" s="20"/>
      <c r="AJ174" s="20"/>
      <c r="AK174" s="22"/>
      <c r="AL174" s="20"/>
      <c r="AM174" s="20"/>
      <c r="AN174" s="20"/>
      <c r="AO174" s="22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8"/>
      <c r="BX174" s="28"/>
      <c r="BZ174" s="29"/>
      <c r="CA174" s="29"/>
      <c r="CB174" s="29"/>
      <c r="CC174" s="23"/>
      <c r="CD174" s="23"/>
      <c r="CE174" s="23"/>
      <c r="CF174" s="23"/>
      <c r="CG174" s="23"/>
      <c r="CH174" s="23"/>
      <c r="CI174" s="23"/>
      <c r="CJ174" s="23"/>
      <c r="CK174" s="23"/>
      <c r="CL174" s="23"/>
      <c r="CM174" s="23"/>
      <c r="CN174" s="23"/>
      <c r="CO174" s="24"/>
      <c r="CP174" s="24"/>
      <c r="CQ174" s="24"/>
      <c r="CR174" s="24"/>
      <c r="CS174" s="25"/>
      <c r="CT174" s="25"/>
      <c r="CU174" s="25"/>
      <c r="CV174" s="23"/>
      <c r="CW174" s="23"/>
      <c r="CX174" s="25"/>
      <c r="CY174" s="23"/>
      <c r="CZ174" s="23"/>
      <c r="DE174" s="15"/>
      <c r="DF174" s="16"/>
      <c r="DH174" s="15"/>
      <c r="DI174" s="15"/>
      <c r="DJ174" s="15"/>
      <c r="DK174" s="15"/>
      <c r="DL174" s="15"/>
      <c r="DM174" s="15"/>
      <c r="DN174" s="15"/>
      <c r="DO174" s="20"/>
      <c r="DP174" s="20"/>
      <c r="DQ174" s="20"/>
      <c r="DR174" s="20"/>
      <c r="DS174" s="20"/>
    </row>
    <row r="175" spans="19:123" s="14" customFormat="1" ht="16.5" customHeight="1" x14ac:dyDescent="0.15">
      <c r="S175" s="18"/>
      <c r="T175" s="22"/>
      <c r="U175" s="20"/>
      <c r="V175" s="20"/>
      <c r="W175" s="20"/>
      <c r="X175" s="22"/>
      <c r="Y175" s="22"/>
      <c r="Z175" s="20"/>
      <c r="AA175" s="20"/>
      <c r="AB175" s="20"/>
      <c r="AC175" s="22"/>
      <c r="AD175" s="20"/>
      <c r="AE175" s="20"/>
      <c r="AF175" s="20"/>
      <c r="AG175" s="22"/>
      <c r="AH175" s="20"/>
      <c r="AI175" s="20"/>
      <c r="AJ175" s="20"/>
      <c r="AK175" s="22"/>
      <c r="AL175" s="20"/>
      <c r="AM175" s="20"/>
      <c r="AN175" s="20"/>
      <c r="AO175" s="22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8"/>
      <c r="BX175" s="28"/>
      <c r="BZ175" s="29"/>
      <c r="CA175" s="29"/>
      <c r="CB175" s="29"/>
      <c r="CC175" s="23"/>
      <c r="CD175" s="23"/>
      <c r="CE175" s="23"/>
      <c r="CF175" s="23"/>
      <c r="CG175" s="23"/>
      <c r="CH175" s="23"/>
      <c r="CI175" s="23"/>
      <c r="CJ175" s="23"/>
      <c r="CK175" s="23"/>
      <c r="CL175" s="23"/>
      <c r="CM175" s="23"/>
      <c r="CN175" s="23"/>
      <c r="CO175" s="24"/>
      <c r="CP175" s="24"/>
      <c r="CQ175" s="24"/>
      <c r="CR175" s="24"/>
      <c r="CS175" s="25"/>
      <c r="CT175" s="25"/>
      <c r="CU175" s="25"/>
      <c r="CV175" s="23"/>
      <c r="CW175" s="23"/>
      <c r="CX175" s="25"/>
      <c r="CY175" s="23"/>
      <c r="CZ175" s="23"/>
      <c r="DE175" s="15"/>
      <c r="DF175" s="16"/>
      <c r="DH175" s="15"/>
      <c r="DI175" s="15"/>
      <c r="DJ175" s="15"/>
      <c r="DK175" s="15"/>
      <c r="DL175" s="15"/>
      <c r="DM175" s="15"/>
      <c r="DN175" s="15"/>
      <c r="DO175" s="20"/>
      <c r="DP175" s="20"/>
      <c r="DQ175" s="20"/>
      <c r="DR175" s="20"/>
      <c r="DS175" s="20"/>
    </row>
    <row r="176" spans="19:123" s="14" customFormat="1" ht="16.5" customHeight="1" x14ac:dyDescent="0.15">
      <c r="S176" s="18"/>
      <c r="T176" s="22"/>
      <c r="U176" s="20"/>
      <c r="V176" s="20"/>
      <c r="W176" s="20"/>
      <c r="X176" s="22"/>
      <c r="Y176" s="22"/>
      <c r="Z176" s="20"/>
      <c r="AA176" s="20"/>
      <c r="AB176" s="20"/>
      <c r="AC176" s="22"/>
      <c r="AD176" s="20"/>
      <c r="AE176" s="20"/>
      <c r="AF176" s="20"/>
      <c r="AG176" s="22"/>
      <c r="AH176" s="20"/>
      <c r="AI176" s="20"/>
      <c r="AJ176" s="20"/>
      <c r="AK176" s="22"/>
      <c r="AL176" s="20"/>
      <c r="AM176" s="20"/>
      <c r="AN176" s="20"/>
      <c r="AO176" s="22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8"/>
      <c r="BX176" s="28"/>
      <c r="BZ176" s="29"/>
      <c r="CA176" s="29"/>
      <c r="CB176" s="29"/>
      <c r="CC176" s="23"/>
      <c r="CD176" s="23"/>
      <c r="CE176" s="23"/>
      <c r="CF176" s="23"/>
      <c r="CG176" s="23"/>
      <c r="CH176" s="23"/>
      <c r="CI176" s="23"/>
      <c r="CJ176" s="23"/>
      <c r="CK176" s="23"/>
      <c r="CL176" s="23"/>
      <c r="CM176" s="23"/>
      <c r="CN176" s="23"/>
      <c r="CO176" s="24"/>
      <c r="CP176" s="24"/>
      <c r="CQ176" s="24"/>
      <c r="CR176" s="24"/>
      <c r="CS176" s="25"/>
      <c r="CT176" s="25"/>
      <c r="CU176" s="25"/>
      <c r="CV176" s="23"/>
      <c r="CW176" s="23"/>
      <c r="CX176" s="25"/>
      <c r="CY176" s="23"/>
      <c r="CZ176" s="23"/>
      <c r="DE176" s="15"/>
      <c r="DF176" s="16"/>
      <c r="DH176" s="15"/>
      <c r="DI176" s="15"/>
      <c r="DJ176" s="15"/>
      <c r="DK176" s="15"/>
      <c r="DL176" s="15"/>
      <c r="DM176" s="15"/>
      <c r="DN176" s="15"/>
      <c r="DO176" s="20"/>
      <c r="DP176" s="20"/>
      <c r="DQ176" s="20"/>
      <c r="DR176" s="20"/>
      <c r="DS176" s="20"/>
    </row>
    <row r="177" spans="19:123" s="14" customFormat="1" ht="16.5" customHeight="1" x14ac:dyDescent="0.15">
      <c r="S177" s="18"/>
      <c r="T177" s="22"/>
      <c r="U177" s="20"/>
      <c r="V177" s="20"/>
      <c r="W177" s="20"/>
      <c r="X177" s="22"/>
      <c r="Y177" s="22"/>
      <c r="Z177" s="20"/>
      <c r="AA177" s="20"/>
      <c r="AB177" s="20"/>
      <c r="AC177" s="22"/>
      <c r="AD177" s="20"/>
      <c r="AE177" s="20"/>
      <c r="AF177" s="20"/>
      <c r="AG177" s="22"/>
      <c r="AH177" s="20"/>
      <c r="AI177" s="20"/>
      <c r="AJ177" s="20"/>
      <c r="AK177" s="22"/>
      <c r="AL177" s="20"/>
      <c r="AM177" s="20"/>
      <c r="AN177" s="20"/>
      <c r="AO177" s="22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8"/>
      <c r="BX177" s="28"/>
      <c r="BZ177" s="29"/>
      <c r="CA177" s="29"/>
      <c r="CB177" s="29"/>
      <c r="CC177" s="23"/>
      <c r="CD177" s="23"/>
      <c r="CE177" s="23"/>
      <c r="CF177" s="23"/>
      <c r="CG177" s="23"/>
      <c r="CH177" s="23"/>
      <c r="CI177" s="23"/>
      <c r="CJ177" s="23"/>
      <c r="CK177" s="23"/>
      <c r="CL177" s="23"/>
      <c r="CM177" s="23"/>
      <c r="CN177" s="23"/>
      <c r="CO177" s="24"/>
      <c r="CP177" s="24"/>
      <c r="CQ177" s="24"/>
      <c r="CR177" s="24"/>
      <c r="CS177" s="25"/>
      <c r="CT177" s="25"/>
      <c r="CU177" s="25"/>
      <c r="CV177" s="23"/>
      <c r="CW177" s="23"/>
      <c r="CX177" s="25"/>
      <c r="CY177" s="23"/>
      <c r="CZ177" s="23"/>
      <c r="DE177" s="15"/>
      <c r="DF177" s="16"/>
      <c r="DH177" s="15"/>
      <c r="DI177" s="15"/>
      <c r="DJ177" s="15"/>
      <c r="DK177" s="15"/>
      <c r="DL177" s="15"/>
      <c r="DM177" s="15"/>
      <c r="DN177" s="15"/>
      <c r="DO177" s="20"/>
      <c r="DP177" s="20"/>
      <c r="DQ177" s="20"/>
      <c r="DR177" s="20"/>
      <c r="DS177" s="20"/>
    </row>
    <row r="178" spans="19:123" s="14" customFormat="1" ht="16.5" customHeight="1" x14ac:dyDescent="0.15">
      <c r="S178" s="18"/>
      <c r="T178" s="22"/>
      <c r="U178" s="20"/>
      <c r="V178" s="20"/>
      <c r="W178" s="20"/>
      <c r="X178" s="22"/>
      <c r="Y178" s="22"/>
      <c r="Z178" s="20"/>
      <c r="AA178" s="20"/>
      <c r="AB178" s="20"/>
      <c r="AC178" s="22"/>
      <c r="AD178" s="20"/>
      <c r="AE178" s="20"/>
      <c r="AF178" s="20"/>
      <c r="AG178" s="22"/>
      <c r="AH178" s="20"/>
      <c r="AI178" s="20"/>
      <c r="AJ178" s="20"/>
      <c r="AK178" s="22"/>
      <c r="AL178" s="20"/>
      <c r="AM178" s="20"/>
      <c r="AN178" s="20"/>
      <c r="AO178" s="22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8"/>
      <c r="BX178" s="28"/>
      <c r="BZ178" s="29"/>
      <c r="CA178" s="29"/>
      <c r="CB178" s="29"/>
      <c r="CC178" s="23"/>
      <c r="CD178" s="23"/>
      <c r="CE178" s="23"/>
      <c r="CF178" s="23"/>
      <c r="CG178" s="23"/>
      <c r="CH178" s="23"/>
      <c r="CI178" s="23"/>
      <c r="CJ178" s="23"/>
      <c r="CK178" s="23"/>
      <c r="CL178" s="23"/>
      <c r="CM178" s="23"/>
      <c r="CN178" s="23"/>
      <c r="CO178" s="24"/>
      <c r="CP178" s="24"/>
      <c r="CQ178" s="24"/>
      <c r="CR178" s="24"/>
      <c r="CS178" s="25"/>
      <c r="CT178" s="25"/>
      <c r="CU178" s="25"/>
      <c r="CV178" s="23"/>
      <c r="CW178" s="23"/>
      <c r="CX178" s="25"/>
      <c r="CY178" s="23"/>
      <c r="CZ178" s="23"/>
      <c r="DE178" s="15"/>
      <c r="DF178" s="16"/>
      <c r="DH178" s="15"/>
      <c r="DI178" s="15"/>
      <c r="DJ178" s="15"/>
      <c r="DK178" s="15"/>
      <c r="DL178" s="15"/>
      <c r="DM178" s="15"/>
      <c r="DN178" s="15"/>
      <c r="DO178" s="20"/>
      <c r="DP178" s="20"/>
      <c r="DQ178" s="20"/>
      <c r="DR178" s="20"/>
      <c r="DS178" s="20"/>
    </row>
    <row r="179" spans="19:123" s="14" customFormat="1" ht="16.5" customHeight="1" x14ac:dyDescent="0.15">
      <c r="S179" s="18"/>
      <c r="T179" s="22"/>
      <c r="U179" s="20"/>
      <c r="V179" s="20"/>
      <c r="W179" s="20"/>
      <c r="X179" s="22"/>
      <c r="Y179" s="22"/>
      <c r="Z179" s="20"/>
      <c r="AA179" s="20"/>
      <c r="AB179" s="20"/>
      <c r="AC179" s="22"/>
      <c r="AD179" s="20"/>
      <c r="AE179" s="20"/>
      <c r="AF179" s="20"/>
      <c r="AG179" s="22"/>
      <c r="AH179" s="20"/>
      <c r="AI179" s="20"/>
      <c r="AJ179" s="20"/>
      <c r="AK179" s="22"/>
      <c r="AL179" s="20"/>
      <c r="AM179" s="20"/>
      <c r="AN179" s="20"/>
      <c r="AO179" s="22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8"/>
      <c r="BX179" s="28"/>
      <c r="BZ179" s="29"/>
      <c r="CA179" s="29"/>
      <c r="CB179" s="29"/>
      <c r="CC179" s="23"/>
      <c r="CD179" s="23"/>
      <c r="CE179" s="23"/>
      <c r="CF179" s="23"/>
      <c r="CG179" s="23"/>
      <c r="CH179" s="23"/>
      <c r="CI179" s="23"/>
      <c r="CJ179" s="23"/>
      <c r="CK179" s="23"/>
      <c r="CL179" s="23"/>
      <c r="CM179" s="23"/>
      <c r="CN179" s="23"/>
      <c r="CO179" s="24"/>
      <c r="CP179" s="24"/>
      <c r="CQ179" s="24"/>
      <c r="CR179" s="24"/>
      <c r="CS179" s="25"/>
      <c r="CT179" s="25"/>
      <c r="CU179" s="25"/>
      <c r="CV179" s="23"/>
      <c r="CW179" s="23"/>
      <c r="CX179" s="25"/>
      <c r="CY179" s="23"/>
      <c r="CZ179" s="23"/>
      <c r="DE179" s="15"/>
      <c r="DF179" s="16"/>
      <c r="DH179" s="15"/>
      <c r="DI179" s="15"/>
      <c r="DJ179" s="15"/>
      <c r="DK179" s="15"/>
      <c r="DL179" s="15"/>
      <c r="DM179" s="15"/>
      <c r="DN179" s="15"/>
      <c r="DO179" s="20"/>
      <c r="DP179" s="20"/>
      <c r="DQ179" s="20"/>
      <c r="DR179" s="20"/>
      <c r="DS179" s="20"/>
    </row>
    <row r="180" spans="19:123" s="14" customFormat="1" ht="16.5" customHeight="1" x14ac:dyDescent="0.15">
      <c r="S180" s="18"/>
      <c r="T180" s="22"/>
      <c r="U180" s="20"/>
      <c r="V180" s="20"/>
      <c r="W180" s="20"/>
      <c r="X180" s="22"/>
      <c r="Y180" s="22"/>
      <c r="Z180" s="20"/>
      <c r="AA180" s="20"/>
      <c r="AB180" s="20"/>
      <c r="AC180" s="22"/>
      <c r="AD180" s="20"/>
      <c r="AE180" s="20"/>
      <c r="AF180" s="20"/>
      <c r="AG180" s="22"/>
      <c r="AH180" s="20"/>
      <c r="AI180" s="20"/>
      <c r="AJ180" s="20"/>
      <c r="AK180" s="22"/>
      <c r="AL180" s="20"/>
      <c r="AM180" s="20"/>
      <c r="AN180" s="20"/>
      <c r="AO180" s="22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8"/>
      <c r="BX180" s="28"/>
      <c r="BZ180" s="29"/>
      <c r="CA180" s="29"/>
      <c r="CB180" s="29"/>
      <c r="CC180" s="23"/>
      <c r="CD180" s="23"/>
      <c r="CE180" s="23"/>
      <c r="CF180" s="23"/>
      <c r="CG180" s="23"/>
      <c r="CH180" s="23"/>
      <c r="CI180" s="23"/>
      <c r="CJ180" s="23"/>
      <c r="CK180" s="23"/>
      <c r="CL180" s="23"/>
      <c r="CM180" s="23"/>
      <c r="CN180" s="23"/>
      <c r="CO180" s="24"/>
      <c r="CP180" s="24"/>
      <c r="CQ180" s="24"/>
      <c r="CR180" s="24"/>
      <c r="CS180" s="25"/>
      <c r="CT180" s="25"/>
      <c r="CU180" s="25"/>
      <c r="CV180" s="23"/>
      <c r="CW180" s="23"/>
      <c r="CX180" s="25"/>
      <c r="CY180" s="23"/>
      <c r="CZ180" s="23"/>
      <c r="DE180" s="15"/>
      <c r="DF180" s="16"/>
      <c r="DH180" s="15"/>
      <c r="DI180" s="15"/>
      <c r="DJ180" s="15"/>
      <c r="DK180" s="15"/>
      <c r="DL180" s="15"/>
      <c r="DM180" s="15"/>
      <c r="DN180" s="15"/>
      <c r="DO180" s="20"/>
      <c r="DP180" s="20"/>
      <c r="DQ180" s="20"/>
      <c r="DR180" s="20"/>
      <c r="DS180" s="20"/>
    </row>
    <row r="181" spans="19:123" s="14" customFormat="1" ht="16.5" customHeight="1" x14ac:dyDescent="0.15">
      <c r="S181" s="18"/>
      <c r="T181" s="22"/>
      <c r="U181" s="20"/>
      <c r="V181" s="20"/>
      <c r="W181" s="20"/>
      <c r="X181" s="22"/>
      <c r="Y181" s="22"/>
      <c r="Z181" s="20"/>
      <c r="AA181" s="20"/>
      <c r="AB181" s="20"/>
      <c r="AC181" s="22"/>
      <c r="AD181" s="20"/>
      <c r="AE181" s="20"/>
      <c r="AF181" s="20"/>
      <c r="AG181" s="22"/>
      <c r="AH181" s="20"/>
      <c r="AI181" s="20"/>
      <c r="AJ181" s="20"/>
      <c r="AK181" s="22"/>
      <c r="AL181" s="20"/>
      <c r="AM181" s="20"/>
      <c r="AN181" s="20"/>
      <c r="AO181" s="22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8"/>
      <c r="BX181" s="28"/>
      <c r="BZ181" s="29"/>
      <c r="CA181" s="29"/>
      <c r="CB181" s="29"/>
      <c r="CC181" s="23"/>
      <c r="CD181" s="23"/>
      <c r="CE181" s="23"/>
      <c r="CF181" s="23"/>
      <c r="CG181" s="23"/>
      <c r="CH181" s="23"/>
      <c r="CI181" s="23"/>
      <c r="CJ181" s="23"/>
      <c r="CK181" s="23"/>
      <c r="CL181" s="23"/>
      <c r="CM181" s="23"/>
      <c r="CN181" s="23"/>
      <c r="CO181" s="24"/>
      <c r="CP181" s="24"/>
      <c r="CQ181" s="24"/>
      <c r="CR181" s="24"/>
      <c r="CS181" s="25"/>
      <c r="CT181" s="25"/>
      <c r="CU181" s="25"/>
      <c r="CV181" s="23"/>
      <c r="CW181" s="23"/>
      <c r="CX181" s="25"/>
      <c r="CY181" s="23"/>
      <c r="CZ181" s="23"/>
      <c r="DE181" s="15"/>
      <c r="DF181" s="16"/>
      <c r="DH181" s="15"/>
      <c r="DI181" s="15"/>
      <c r="DJ181" s="15"/>
      <c r="DK181" s="15"/>
      <c r="DL181" s="15"/>
      <c r="DM181" s="15"/>
      <c r="DN181" s="15"/>
      <c r="DO181" s="20"/>
      <c r="DP181" s="20"/>
      <c r="DQ181" s="20"/>
      <c r="DR181" s="20"/>
      <c r="DS181" s="20"/>
    </row>
    <row r="182" spans="19:123" s="14" customFormat="1" ht="16.5" customHeight="1" x14ac:dyDescent="0.15">
      <c r="S182" s="18"/>
      <c r="T182" s="22"/>
      <c r="U182" s="20"/>
      <c r="V182" s="20"/>
      <c r="W182" s="20"/>
      <c r="X182" s="22"/>
      <c r="Y182" s="22"/>
      <c r="Z182" s="20"/>
      <c r="AA182" s="20"/>
      <c r="AB182" s="20"/>
      <c r="AC182" s="22"/>
      <c r="AD182" s="20"/>
      <c r="AE182" s="20"/>
      <c r="AF182" s="20"/>
      <c r="AG182" s="22"/>
      <c r="AH182" s="20"/>
      <c r="AI182" s="20"/>
      <c r="AJ182" s="20"/>
      <c r="AK182" s="22"/>
      <c r="AL182" s="20"/>
      <c r="AM182" s="20"/>
      <c r="AN182" s="20"/>
      <c r="AO182" s="22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  <c r="BI182" s="20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8"/>
      <c r="BX182" s="28"/>
      <c r="BZ182" s="29"/>
      <c r="CA182" s="29"/>
      <c r="CB182" s="29"/>
      <c r="CC182" s="23"/>
      <c r="CD182" s="23"/>
      <c r="CE182" s="23"/>
      <c r="CF182" s="23"/>
      <c r="CG182" s="23"/>
      <c r="CH182" s="23"/>
      <c r="CI182" s="23"/>
      <c r="CJ182" s="23"/>
      <c r="CK182" s="23"/>
      <c r="CL182" s="23"/>
      <c r="CM182" s="23"/>
      <c r="CN182" s="23"/>
      <c r="CO182" s="24"/>
      <c r="CP182" s="24"/>
      <c r="CQ182" s="24"/>
      <c r="CR182" s="24"/>
      <c r="CS182" s="25"/>
      <c r="CT182" s="25"/>
      <c r="CU182" s="25"/>
      <c r="CV182" s="23"/>
      <c r="CW182" s="23"/>
      <c r="CX182" s="25"/>
      <c r="CY182" s="23"/>
      <c r="CZ182" s="23"/>
      <c r="DE182" s="15"/>
      <c r="DF182" s="16"/>
      <c r="DH182" s="15"/>
      <c r="DI182" s="15"/>
      <c r="DJ182" s="15"/>
      <c r="DK182" s="15"/>
      <c r="DL182" s="15"/>
      <c r="DM182" s="15"/>
      <c r="DN182" s="15"/>
      <c r="DO182" s="20"/>
      <c r="DP182" s="20"/>
      <c r="DQ182" s="20"/>
      <c r="DR182" s="20"/>
      <c r="DS182" s="20"/>
    </row>
    <row r="183" spans="19:123" s="14" customFormat="1" ht="16.5" customHeight="1" x14ac:dyDescent="0.15">
      <c r="S183" s="18"/>
      <c r="T183" s="22"/>
      <c r="U183" s="20"/>
      <c r="V183" s="20"/>
      <c r="W183" s="20"/>
      <c r="X183" s="22"/>
      <c r="Y183" s="22"/>
      <c r="Z183" s="20"/>
      <c r="AA183" s="20"/>
      <c r="AB183" s="20"/>
      <c r="AC183" s="22"/>
      <c r="AD183" s="20"/>
      <c r="AE183" s="20"/>
      <c r="AF183" s="20"/>
      <c r="AG183" s="22"/>
      <c r="AH183" s="20"/>
      <c r="AI183" s="20"/>
      <c r="AJ183" s="20"/>
      <c r="AK183" s="22"/>
      <c r="AL183" s="20"/>
      <c r="AM183" s="20"/>
      <c r="AN183" s="20"/>
      <c r="AO183" s="22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  <c r="BI183" s="20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8"/>
      <c r="BX183" s="28"/>
      <c r="BZ183" s="29"/>
      <c r="CA183" s="29"/>
      <c r="CB183" s="29"/>
      <c r="CC183" s="23"/>
      <c r="CD183" s="23"/>
      <c r="CE183" s="23"/>
      <c r="CF183" s="23"/>
      <c r="CG183" s="23"/>
      <c r="CH183" s="23"/>
      <c r="CI183" s="23"/>
      <c r="CJ183" s="23"/>
      <c r="CK183" s="23"/>
      <c r="CL183" s="23"/>
      <c r="CM183" s="23"/>
      <c r="CN183" s="23"/>
      <c r="CO183" s="24"/>
      <c r="CP183" s="24"/>
      <c r="CQ183" s="24"/>
      <c r="CR183" s="24"/>
      <c r="CS183" s="25"/>
      <c r="CT183" s="25"/>
      <c r="CU183" s="25"/>
      <c r="CV183" s="23"/>
      <c r="CW183" s="23"/>
      <c r="CX183" s="25"/>
      <c r="CY183" s="23"/>
      <c r="CZ183" s="23"/>
      <c r="DE183" s="15"/>
      <c r="DF183" s="16"/>
      <c r="DH183" s="15"/>
      <c r="DI183" s="15"/>
      <c r="DJ183" s="15"/>
      <c r="DK183" s="15"/>
      <c r="DL183" s="15"/>
      <c r="DM183" s="15"/>
      <c r="DN183" s="15"/>
      <c r="DO183" s="20"/>
      <c r="DP183" s="20"/>
      <c r="DQ183" s="20"/>
      <c r="DR183" s="20"/>
      <c r="DS183" s="20"/>
    </row>
    <row r="184" spans="19:123" s="14" customFormat="1" ht="16.5" customHeight="1" x14ac:dyDescent="0.15">
      <c r="S184" s="18"/>
      <c r="T184" s="22"/>
      <c r="U184" s="20"/>
      <c r="V184" s="20"/>
      <c r="W184" s="20"/>
      <c r="X184" s="22"/>
      <c r="Y184" s="22"/>
      <c r="Z184" s="20"/>
      <c r="AA184" s="20"/>
      <c r="AB184" s="20"/>
      <c r="AC184" s="22"/>
      <c r="AD184" s="20"/>
      <c r="AE184" s="20"/>
      <c r="AF184" s="20"/>
      <c r="AG184" s="22"/>
      <c r="AH184" s="20"/>
      <c r="AI184" s="20"/>
      <c r="AJ184" s="20"/>
      <c r="AK184" s="22"/>
      <c r="AL184" s="20"/>
      <c r="AM184" s="20"/>
      <c r="AN184" s="20"/>
      <c r="AO184" s="22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8"/>
      <c r="BX184" s="28"/>
      <c r="BZ184" s="29"/>
      <c r="CA184" s="29"/>
      <c r="CB184" s="29"/>
      <c r="CC184" s="23"/>
      <c r="CD184" s="23"/>
      <c r="CE184" s="23"/>
      <c r="CF184" s="23"/>
      <c r="CG184" s="23"/>
      <c r="CH184" s="23"/>
      <c r="CI184" s="23"/>
      <c r="CJ184" s="23"/>
      <c r="CK184" s="23"/>
      <c r="CL184" s="23"/>
      <c r="CM184" s="23"/>
      <c r="CN184" s="23"/>
      <c r="CO184" s="24"/>
      <c r="CP184" s="24"/>
      <c r="CQ184" s="24"/>
      <c r="CR184" s="24"/>
      <c r="CS184" s="25"/>
      <c r="CT184" s="25"/>
      <c r="CU184" s="25"/>
      <c r="CV184" s="23"/>
      <c r="CW184" s="23"/>
      <c r="CX184" s="25"/>
      <c r="CY184" s="23"/>
      <c r="CZ184" s="23"/>
      <c r="DE184" s="15"/>
      <c r="DF184" s="16"/>
      <c r="DH184" s="15"/>
      <c r="DI184" s="15"/>
      <c r="DJ184" s="15"/>
      <c r="DK184" s="15"/>
      <c r="DL184" s="15"/>
      <c r="DM184" s="15"/>
      <c r="DN184" s="15"/>
      <c r="DO184" s="20"/>
      <c r="DP184" s="20"/>
      <c r="DQ184" s="20"/>
      <c r="DR184" s="20"/>
      <c r="DS184" s="20"/>
    </row>
    <row r="185" spans="19:123" s="14" customFormat="1" ht="16.5" customHeight="1" x14ac:dyDescent="0.15">
      <c r="S185" s="18"/>
      <c r="T185" s="22"/>
      <c r="U185" s="20"/>
      <c r="V185" s="20"/>
      <c r="W185" s="20"/>
      <c r="X185" s="22"/>
      <c r="Y185" s="22"/>
      <c r="Z185" s="20"/>
      <c r="AA185" s="20"/>
      <c r="AB185" s="20"/>
      <c r="AC185" s="22"/>
      <c r="AD185" s="20"/>
      <c r="AE185" s="20"/>
      <c r="AF185" s="20"/>
      <c r="AG185" s="22"/>
      <c r="AH185" s="20"/>
      <c r="AI185" s="20"/>
      <c r="AJ185" s="20"/>
      <c r="AK185" s="22"/>
      <c r="AL185" s="20"/>
      <c r="AM185" s="20"/>
      <c r="AN185" s="20"/>
      <c r="AO185" s="22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8"/>
      <c r="BX185" s="28"/>
      <c r="BZ185" s="29"/>
      <c r="CA185" s="29"/>
      <c r="CB185" s="29"/>
      <c r="CC185" s="23"/>
      <c r="CD185" s="23"/>
      <c r="CE185" s="23"/>
      <c r="CF185" s="23"/>
      <c r="CG185" s="23"/>
      <c r="CH185" s="23"/>
      <c r="CI185" s="23"/>
      <c r="CJ185" s="23"/>
      <c r="CK185" s="23"/>
      <c r="CL185" s="23"/>
      <c r="CM185" s="23"/>
      <c r="CN185" s="23"/>
      <c r="CO185" s="24"/>
      <c r="CP185" s="24"/>
      <c r="CQ185" s="24"/>
      <c r="CR185" s="24"/>
      <c r="CS185" s="25"/>
      <c r="CT185" s="25"/>
      <c r="CU185" s="25"/>
      <c r="CV185" s="23"/>
      <c r="CW185" s="23"/>
      <c r="CX185" s="25"/>
      <c r="CY185" s="23"/>
      <c r="CZ185" s="23"/>
      <c r="DE185" s="15"/>
      <c r="DF185" s="16"/>
      <c r="DH185" s="15"/>
      <c r="DI185" s="15"/>
      <c r="DJ185" s="15"/>
      <c r="DK185" s="15"/>
      <c r="DL185" s="15"/>
      <c r="DM185" s="15"/>
      <c r="DN185" s="15"/>
      <c r="DO185" s="20"/>
      <c r="DP185" s="20"/>
      <c r="DQ185" s="20"/>
      <c r="DR185" s="20"/>
      <c r="DS185" s="20"/>
    </row>
    <row r="186" spans="19:123" s="14" customFormat="1" ht="16.5" customHeight="1" x14ac:dyDescent="0.15">
      <c r="S186" s="18"/>
      <c r="T186" s="22"/>
      <c r="U186" s="20"/>
      <c r="V186" s="20"/>
      <c r="W186" s="20"/>
      <c r="X186" s="22"/>
      <c r="Y186" s="22"/>
      <c r="Z186" s="20"/>
      <c r="AA186" s="20"/>
      <c r="AB186" s="20"/>
      <c r="AC186" s="22"/>
      <c r="AD186" s="20"/>
      <c r="AE186" s="20"/>
      <c r="AF186" s="20"/>
      <c r="AG186" s="22"/>
      <c r="AH186" s="20"/>
      <c r="AI186" s="20"/>
      <c r="AJ186" s="20"/>
      <c r="AK186" s="22"/>
      <c r="AL186" s="20"/>
      <c r="AM186" s="20"/>
      <c r="AN186" s="20"/>
      <c r="AO186" s="22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8"/>
      <c r="BX186" s="28"/>
      <c r="BZ186" s="29"/>
      <c r="CA186" s="29"/>
      <c r="CB186" s="29"/>
      <c r="CC186" s="23"/>
      <c r="CD186" s="23"/>
      <c r="CE186" s="23"/>
      <c r="CF186" s="23"/>
      <c r="CG186" s="23"/>
      <c r="CH186" s="23"/>
      <c r="CI186" s="23"/>
      <c r="CJ186" s="23"/>
      <c r="CK186" s="23"/>
      <c r="CL186" s="23"/>
      <c r="CM186" s="23"/>
      <c r="CN186" s="23"/>
      <c r="CO186" s="24"/>
      <c r="CP186" s="24"/>
      <c r="CQ186" s="24"/>
      <c r="CR186" s="24"/>
      <c r="CS186" s="25"/>
      <c r="CT186" s="25"/>
      <c r="CU186" s="25"/>
      <c r="CV186" s="23"/>
      <c r="CW186" s="23"/>
      <c r="CX186" s="25"/>
      <c r="CY186" s="23"/>
      <c r="CZ186" s="23"/>
      <c r="DE186" s="15"/>
      <c r="DF186" s="16"/>
      <c r="DH186" s="15"/>
      <c r="DI186" s="15"/>
      <c r="DJ186" s="15"/>
      <c r="DK186" s="15"/>
      <c r="DL186" s="15"/>
      <c r="DM186" s="15"/>
      <c r="DN186" s="15"/>
      <c r="DO186" s="20"/>
      <c r="DP186" s="20"/>
      <c r="DQ186" s="20"/>
      <c r="DR186" s="20"/>
      <c r="DS186" s="20"/>
    </row>
    <row r="187" spans="19:123" s="14" customFormat="1" ht="16.5" customHeight="1" x14ac:dyDescent="0.15">
      <c r="S187" s="18"/>
      <c r="T187" s="22"/>
      <c r="U187" s="20"/>
      <c r="V187" s="20"/>
      <c r="W187" s="20"/>
      <c r="X187" s="22"/>
      <c r="Y187" s="22"/>
      <c r="Z187" s="20"/>
      <c r="AA187" s="20"/>
      <c r="AB187" s="20"/>
      <c r="AC187" s="22"/>
      <c r="AD187" s="20"/>
      <c r="AE187" s="20"/>
      <c r="AF187" s="20"/>
      <c r="AG187" s="22"/>
      <c r="AH187" s="20"/>
      <c r="AI187" s="20"/>
      <c r="AJ187" s="20"/>
      <c r="AK187" s="22"/>
      <c r="AL187" s="20"/>
      <c r="AM187" s="20"/>
      <c r="AN187" s="20"/>
      <c r="AO187" s="22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  <c r="BI187" s="20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8"/>
      <c r="BX187" s="28"/>
      <c r="BZ187" s="29"/>
      <c r="CA187" s="29"/>
      <c r="CB187" s="29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4"/>
      <c r="CP187" s="24"/>
      <c r="CQ187" s="24"/>
      <c r="CR187" s="24"/>
      <c r="CS187" s="25"/>
      <c r="CT187" s="25"/>
      <c r="CU187" s="25"/>
      <c r="CV187" s="23"/>
      <c r="CW187" s="23"/>
      <c r="CX187" s="25"/>
      <c r="CY187" s="23"/>
      <c r="CZ187" s="23"/>
      <c r="DE187" s="15"/>
      <c r="DF187" s="16"/>
      <c r="DH187" s="15"/>
      <c r="DI187" s="15"/>
      <c r="DJ187" s="15"/>
      <c r="DK187" s="15"/>
      <c r="DL187" s="15"/>
      <c r="DM187" s="15"/>
      <c r="DN187" s="15"/>
      <c r="DO187" s="20"/>
      <c r="DP187" s="20"/>
      <c r="DQ187" s="20"/>
      <c r="DR187" s="20"/>
      <c r="DS187" s="20"/>
    </row>
    <row r="188" spans="19:123" s="14" customFormat="1" ht="16.5" customHeight="1" x14ac:dyDescent="0.15">
      <c r="S188" s="18"/>
      <c r="T188" s="22"/>
      <c r="U188" s="20"/>
      <c r="V188" s="20"/>
      <c r="W188" s="20"/>
      <c r="X188" s="22"/>
      <c r="Y188" s="22"/>
      <c r="Z188" s="20"/>
      <c r="AA188" s="20"/>
      <c r="AB188" s="20"/>
      <c r="AC188" s="22"/>
      <c r="AD188" s="20"/>
      <c r="AE188" s="20"/>
      <c r="AF188" s="20"/>
      <c r="AG188" s="22"/>
      <c r="AH188" s="20"/>
      <c r="AI188" s="20"/>
      <c r="AJ188" s="20"/>
      <c r="AK188" s="22"/>
      <c r="AL188" s="20"/>
      <c r="AM188" s="20"/>
      <c r="AN188" s="20"/>
      <c r="AO188" s="22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  <c r="BI188" s="20"/>
      <c r="BJ188" s="20"/>
      <c r="BK188" s="20"/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V188" s="20"/>
      <c r="BW188" s="28"/>
      <c r="BX188" s="28"/>
      <c r="BZ188" s="29"/>
      <c r="CA188" s="29"/>
      <c r="CB188" s="29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4"/>
      <c r="CP188" s="24"/>
      <c r="CQ188" s="24"/>
      <c r="CR188" s="24"/>
      <c r="CS188" s="25"/>
      <c r="CT188" s="25"/>
      <c r="CU188" s="25"/>
      <c r="CV188" s="23"/>
      <c r="CW188" s="23"/>
      <c r="CX188" s="25"/>
      <c r="CY188" s="23"/>
      <c r="CZ188" s="23"/>
      <c r="DE188" s="15"/>
      <c r="DF188" s="16"/>
      <c r="DH188" s="15"/>
      <c r="DI188" s="15"/>
      <c r="DJ188" s="15"/>
      <c r="DK188" s="15"/>
      <c r="DL188" s="15"/>
      <c r="DM188" s="15"/>
      <c r="DN188" s="15"/>
      <c r="DO188" s="20"/>
      <c r="DP188" s="20"/>
      <c r="DQ188" s="20"/>
      <c r="DR188" s="20"/>
      <c r="DS188" s="20"/>
    </row>
    <row r="189" spans="19:123" s="14" customFormat="1" ht="16.5" customHeight="1" x14ac:dyDescent="0.15">
      <c r="S189" s="18"/>
      <c r="T189" s="22"/>
      <c r="U189" s="20"/>
      <c r="V189" s="20"/>
      <c r="W189" s="20"/>
      <c r="X189" s="22"/>
      <c r="Y189" s="22"/>
      <c r="Z189" s="20"/>
      <c r="AA189" s="20"/>
      <c r="AB189" s="20"/>
      <c r="AC189" s="22"/>
      <c r="AD189" s="20"/>
      <c r="AE189" s="20"/>
      <c r="AF189" s="20"/>
      <c r="AG189" s="22"/>
      <c r="AH189" s="20"/>
      <c r="AI189" s="20"/>
      <c r="AJ189" s="20"/>
      <c r="AK189" s="22"/>
      <c r="AL189" s="20"/>
      <c r="AM189" s="20"/>
      <c r="AN189" s="20"/>
      <c r="AO189" s="22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  <c r="BI189" s="20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8"/>
      <c r="BX189" s="28"/>
      <c r="BZ189" s="29"/>
      <c r="CA189" s="29"/>
      <c r="CB189" s="29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4"/>
      <c r="CP189" s="24"/>
      <c r="CQ189" s="24"/>
      <c r="CR189" s="24"/>
      <c r="CS189" s="25"/>
      <c r="CT189" s="25"/>
      <c r="CU189" s="25"/>
      <c r="CV189" s="23"/>
      <c r="CW189" s="23"/>
      <c r="CX189" s="25"/>
      <c r="CY189" s="23"/>
      <c r="CZ189" s="23"/>
      <c r="DE189" s="15"/>
      <c r="DF189" s="16"/>
      <c r="DH189" s="15"/>
      <c r="DI189" s="15"/>
      <c r="DJ189" s="15"/>
      <c r="DK189" s="15"/>
      <c r="DL189" s="15"/>
      <c r="DM189" s="15"/>
      <c r="DN189" s="15"/>
      <c r="DO189" s="20"/>
      <c r="DP189" s="20"/>
      <c r="DQ189" s="20"/>
      <c r="DR189" s="20"/>
      <c r="DS189" s="20"/>
    </row>
    <row r="190" spans="19:123" s="14" customFormat="1" ht="16.5" customHeight="1" x14ac:dyDescent="0.15">
      <c r="S190" s="18"/>
      <c r="T190" s="22"/>
      <c r="U190" s="20"/>
      <c r="V190" s="20"/>
      <c r="W190" s="20"/>
      <c r="X190" s="22"/>
      <c r="Y190" s="22"/>
      <c r="Z190" s="20"/>
      <c r="AA190" s="20"/>
      <c r="AB190" s="20"/>
      <c r="AC190" s="22"/>
      <c r="AD190" s="20"/>
      <c r="AE190" s="20"/>
      <c r="AF190" s="20"/>
      <c r="AG190" s="22"/>
      <c r="AH190" s="20"/>
      <c r="AI190" s="20"/>
      <c r="AJ190" s="20"/>
      <c r="AK190" s="22"/>
      <c r="AL190" s="20"/>
      <c r="AM190" s="20"/>
      <c r="AN190" s="20"/>
      <c r="AO190" s="22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  <c r="BI190" s="20"/>
      <c r="BJ190" s="20"/>
      <c r="BK190" s="20"/>
      <c r="BL190" s="20"/>
      <c r="BM190" s="20"/>
      <c r="BN190" s="20"/>
      <c r="BO190" s="20"/>
      <c r="BP190" s="20"/>
      <c r="BQ190" s="20"/>
      <c r="BR190" s="20"/>
      <c r="BS190" s="20"/>
      <c r="BT190" s="20"/>
      <c r="BU190" s="20"/>
      <c r="BV190" s="20"/>
      <c r="BW190" s="28"/>
      <c r="BX190" s="28"/>
      <c r="BZ190" s="29"/>
      <c r="CA190" s="29"/>
      <c r="CB190" s="29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4"/>
      <c r="CP190" s="24"/>
      <c r="CQ190" s="24"/>
      <c r="CR190" s="24"/>
      <c r="CS190" s="25"/>
      <c r="CT190" s="25"/>
      <c r="CU190" s="25"/>
      <c r="CV190" s="23"/>
      <c r="CW190" s="23"/>
      <c r="CX190" s="25"/>
      <c r="CY190" s="23"/>
      <c r="CZ190" s="23"/>
      <c r="DE190" s="15"/>
      <c r="DF190" s="16"/>
      <c r="DH190" s="15"/>
      <c r="DI190" s="15"/>
      <c r="DJ190" s="15"/>
      <c r="DK190" s="15"/>
      <c r="DL190" s="15"/>
      <c r="DM190" s="15"/>
      <c r="DN190" s="15"/>
      <c r="DO190" s="20"/>
      <c r="DP190" s="20"/>
      <c r="DQ190" s="20"/>
      <c r="DR190" s="20"/>
      <c r="DS190" s="20"/>
    </row>
    <row r="191" spans="19:123" s="14" customFormat="1" ht="16.5" customHeight="1" x14ac:dyDescent="0.15">
      <c r="S191" s="18"/>
      <c r="T191" s="22"/>
      <c r="U191" s="20"/>
      <c r="V191" s="20"/>
      <c r="W191" s="20"/>
      <c r="X191" s="22"/>
      <c r="Y191" s="22"/>
      <c r="Z191" s="20"/>
      <c r="AA191" s="20"/>
      <c r="AB191" s="20"/>
      <c r="AC191" s="22"/>
      <c r="AD191" s="20"/>
      <c r="AE191" s="20"/>
      <c r="AF191" s="20"/>
      <c r="AG191" s="22"/>
      <c r="AH191" s="20"/>
      <c r="AI191" s="20"/>
      <c r="AJ191" s="20"/>
      <c r="AK191" s="22"/>
      <c r="AL191" s="20"/>
      <c r="AM191" s="20"/>
      <c r="AN191" s="20"/>
      <c r="AO191" s="22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8"/>
      <c r="BX191" s="28"/>
      <c r="BZ191" s="29"/>
      <c r="CA191" s="29"/>
      <c r="CB191" s="29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4"/>
      <c r="CP191" s="24"/>
      <c r="CQ191" s="24"/>
      <c r="CR191" s="24"/>
      <c r="CS191" s="25"/>
      <c r="CT191" s="25"/>
      <c r="CU191" s="25"/>
      <c r="CV191" s="23"/>
      <c r="CW191" s="23"/>
      <c r="CX191" s="25"/>
      <c r="CY191" s="23"/>
      <c r="CZ191" s="23"/>
      <c r="DE191" s="15"/>
      <c r="DF191" s="16"/>
      <c r="DH191" s="15"/>
      <c r="DI191" s="15"/>
      <c r="DJ191" s="15"/>
      <c r="DK191" s="15"/>
      <c r="DL191" s="15"/>
      <c r="DM191" s="15"/>
      <c r="DN191" s="15"/>
      <c r="DO191" s="20"/>
      <c r="DP191" s="20"/>
      <c r="DQ191" s="20"/>
      <c r="DR191" s="20"/>
      <c r="DS191" s="20"/>
    </row>
    <row r="192" spans="19:123" s="14" customFormat="1" ht="16.5" customHeight="1" x14ac:dyDescent="0.15">
      <c r="S192" s="18"/>
      <c r="T192" s="22"/>
      <c r="U192" s="20"/>
      <c r="V192" s="20"/>
      <c r="W192" s="20"/>
      <c r="X192" s="22"/>
      <c r="Y192" s="22"/>
      <c r="Z192" s="20"/>
      <c r="AA192" s="20"/>
      <c r="AB192" s="20"/>
      <c r="AC192" s="22"/>
      <c r="AD192" s="20"/>
      <c r="AE192" s="20"/>
      <c r="AF192" s="20"/>
      <c r="AG192" s="22"/>
      <c r="AH192" s="20"/>
      <c r="AI192" s="20"/>
      <c r="AJ192" s="20"/>
      <c r="AK192" s="22"/>
      <c r="AL192" s="20"/>
      <c r="AM192" s="20"/>
      <c r="AN192" s="20"/>
      <c r="AO192" s="22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  <c r="BI192" s="20"/>
      <c r="BJ192" s="20"/>
      <c r="BK192" s="20"/>
      <c r="BL192" s="20"/>
      <c r="BM192" s="20"/>
      <c r="BN192" s="20"/>
      <c r="BO192" s="20"/>
      <c r="BP192" s="20"/>
      <c r="BQ192" s="20"/>
      <c r="BR192" s="20"/>
      <c r="BS192" s="20"/>
      <c r="BT192" s="20"/>
      <c r="BU192" s="20"/>
      <c r="BV192" s="20"/>
      <c r="BW192" s="28"/>
      <c r="BX192" s="28"/>
      <c r="BZ192" s="29"/>
      <c r="CA192" s="29"/>
      <c r="CB192" s="29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4"/>
      <c r="CP192" s="24"/>
      <c r="CQ192" s="24"/>
      <c r="CR192" s="24"/>
      <c r="CS192" s="25"/>
      <c r="CT192" s="25"/>
      <c r="CU192" s="25"/>
      <c r="CV192" s="23"/>
      <c r="CW192" s="23"/>
      <c r="CX192" s="25"/>
      <c r="CY192" s="23"/>
      <c r="CZ192" s="23"/>
      <c r="DE192" s="15"/>
      <c r="DF192" s="16"/>
      <c r="DH192" s="15"/>
      <c r="DI192" s="15"/>
      <c r="DJ192" s="15"/>
      <c r="DK192" s="15"/>
      <c r="DL192" s="15"/>
      <c r="DM192" s="15"/>
      <c r="DN192" s="15"/>
      <c r="DO192" s="20"/>
      <c r="DP192" s="20"/>
      <c r="DQ192" s="20"/>
      <c r="DR192" s="20"/>
      <c r="DS192" s="20"/>
    </row>
    <row r="193" spans="6:123" s="14" customFormat="1" ht="16.5" customHeight="1" x14ac:dyDescent="0.15">
      <c r="S193" s="18"/>
      <c r="T193" s="22"/>
      <c r="U193" s="20"/>
      <c r="V193" s="20"/>
      <c r="W193" s="20"/>
      <c r="X193" s="22"/>
      <c r="Y193" s="22"/>
      <c r="Z193" s="20"/>
      <c r="AA193" s="20"/>
      <c r="AB193" s="20"/>
      <c r="AC193" s="22"/>
      <c r="AD193" s="20"/>
      <c r="AE193" s="20"/>
      <c r="AF193" s="20"/>
      <c r="AG193" s="22"/>
      <c r="AH193" s="20"/>
      <c r="AI193" s="20"/>
      <c r="AJ193" s="20"/>
      <c r="AK193" s="22"/>
      <c r="AL193" s="20"/>
      <c r="AM193" s="20"/>
      <c r="AN193" s="20"/>
      <c r="AO193" s="22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V193" s="20"/>
      <c r="BW193" s="28"/>
      <c r="BX193" s="28"/>
      <c r="BZ193" s="29"/>
      <c r="CA193" s="29"/>
      <c r="CB193" s="29"/>
      <c r="CC193" s="23"/>
      <c r="CD193" s="23"/>
      <c r="CE193" s="23"/>
      <c r="CF193" s="23"/>
      <c r="CG193" s="23"/>
      <c r="CH193" s="23"/>
      <c r="CI193" s="23"/>
      <c r="CJ193" s="23"/>
      <c r="CK193" s="23"/>
      <c r="CL193" s="23"/>
      <c r="CM193" s="23"/>
      <c r="CN193" s="23"/>
      <c r="CO193" s="24"/>
      <c r="CP193" s="24"/>
      <c r="CQ193" s="24"/>
      <c r="CR193" s="24"/>
      <c r="CS193" s="25"/>
      <c r="CT193" s="25"/>
      <c r="CU193" s="25"/>
      <c r="CV193" s="23"/>
      <c r="CW193" s="23"/>
      <c r="CX193" s="25"/>
      <c r="CY193" s="23"/>
      <c r="CZ193" s="23"/>
      <c r="DE193" s="15"/>
      <c r="DF193" s="16"/>
      <c r="DH193" s="15"/>
      <c r="DI193" s="15"/>
      <c r="DJ193" s="15"/>
      <c r="DK193" s="15"/>
      <c r="DL193" s="15"/>
      <c r="DM193" s="15"/>
      <c r="DN193" s="15"/>
      <c r="DO193" s="20"/>
      <c r="DP193" s="20"/>
      <c r="DQ193" s="20"/>
      <c r="DR193" s="20"/>
      <c r="DS193" s="20"/>
    </row>
    <row r="194" spans="6:123" s="14" customFormat="1" ht="16.5" customHeight="1" x14ac:dyDescent="0.15">
      <c r="S194" s="18"/>
      <c r="T194" s="22"/>
      <c r="U194" s="20"/>
      <c r="V194" s="20"/>
      <c r="W194" s="20"/>
      <c r="X194" s="22"/>
      <c r="Y194" s="22"/>
      <c r="Z194" s="20"/>
      <c r="AA194" s="20"/>
      <c r="AB194" s="20"/>
      <c r="AC194" s="22"/>
      <c r="AD194" s="20"/>
      <c r="AE194" s="20"/>
      <c r="AF194" s="20"/>
      <c r="AG194" s="22"/>
      <c r="AH194" s="20"/>
      <c r="AI194" s="20"/>
      <c r="AJ194" s="20"/>
      <c r="AK194" s="22"/>
      <c r="AL194" s="20"/>
      <c r="AM194" s="20"/>
      <c r="AN194" s="20"/>
      <c r="AO194" s="22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  <c r="BI194" s="20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8"/>
      <c r="BX194" s="28"/>
      <c r="BZ194" s="29"/>
      <c r="CA194" s="29"/>
      <c r="CB194" s="29"/>
      <c r="CC194" s="23"/>
      <c r="CD194" s="23"/>
      <c r="CE194" s="23"/>
      <c r="CF194" s="23"/>
      <c r="CG194" s="23"/>
      <c r="CH194" s="23"/>
      <c r="CI194" s="23"/>
      <c r="CJ194" s="23"/>
      <c r="CK194" s="23"/>
      <c r="CL194" s="23"/>
      <c r="CM194" s="23"/>
      <c r="CN194" s="23"/>
      <c r="CO194" s="24"/>
      <c r="CP194" s="24"/>
      <c r="CQ194" s="24"/>
      <c r="CR194" s="24"/>
      <c r="CS194" s="25"/>
      <c r="CT194" s="25"/>
      <c r="CU194" s="25"/>
      <c r="CV194" s="23"/>
      <c r="CW194" s="23"/>
      <c r="CX194" s="25"/>
      <c r="CY194" s="23"/>
      <c r="CZ194" s="23"/>
      <c r="DE194" s="15"/>
      <c r="DF194" s="16"/>
      <c r="DH194" s="15"/>
      <c r="DI194" s="15"/>
      <c r="DJ194" s="15"/>
      <c r="DK194" s="15"/>
      <c r="DL194" s="15"/>
      <c r="DM194" s="15"/>
      <c r="DN194" s="15"/>
      <c r="DO194" s="20"/>
      <c r="DP194" s="20"/>
      <c r="DQ194" s="20"/>
      <c r="DR194" s="20"/>
      <c r="DS194" s="20"/>
    </row>
    <row r="195" spans="6:123" s="14" customFormat="1" ht="16.5" customHeight="1" x14ac:dyDescent="0.15">
      <c r="S195" s="18"/>
      <c r="T195" s="22"/>
      <c r="U195" s="20"/>
      <c r="V195" s="20"/>
      <c r="W195" s="20"/>
      <c r="X195" s="22"/>
      <c r="Y195" s="22"/>
      <c r="Z195" s="20"/>
      <c r="AA195" s="20"/>
      <c r="AB195" s="20"/>
      <c r="AC195" s="22"/>
      <c r="AD195" s="20"/>
      <c r="AE195" s="20"/>
      <c r="AF195" s="20"/>
      <c r="AG195" s="22"/>
      <c r="AH195" s="20"/>
      <c r="AI195" s="20"/>
      <c r="AJ195" s="20"/>
      <c r="AK195" s="22"/>
      <c r="AL195" s="20"/>
      <c r="AM195" s="20"/>
      <c r="AN195" s="20"/>
      <c r="AO195" s="22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  <c r="BI195" s="20"/>
      <c r="BJ195" s="20"/>
      <c r="BK195" s="20"/>
      <c r="BL195" s="20"/>
      <c r="BM195" s="20"/>
      <c r="BN195" s="20"/>
      <c r="BO195" s="20"/>
      <c r="BP195" s="20"/>
      <c r="BQ195" s="20"/>
      <c r="BR195" s="20"/>
      <c r="BS195" s="20"/>
      <c r="BT195" s="20"/>
      <c r="BU195" s="20"/>
      <c r="BV195" s="20"/>
      <c r="BW195" s="28"/>
      <c r="BX195" s="28"/>
      <c r="BZ195" s="29"/>
      <c r="CA195" s="29"/>
      <c r="CB195" s="29"/>
      <c r="CC195" s="23"/>
      <c r="CD195" s="23"/>
      <c r="CE195" s="23"/>
      <c r="CF195" s="23"/>
      <c r="CG195" s="23"/>
      <c r="CH195" s="23"/>
      <c r="CI195" s="23"/>
      <c r="CJ195" s="23"/>
      <c r="CK195" s="23"/>
      <c r="CL195" s="23"/>
      <c r="CM195" s="23"/>
      <c r="CN195" s="23"/>
      <c r="CO195" s="24"/>
      <c r="CP195" s="24"/>
      <c r="CQ195" s="24"/>
      <c r="CR195" s="24"/>
      <c r="CS195" s="25"/>
      <c r="CT195" s="25"/>
      <c r="CU195" s="25"/>
      <c r="CV195" s="23"/>
      <c r="CW195" s="23"/>
      <c r="CX195" s="25"/>
      <c r="CY195" s="23"/>
      <c r="CZ195" s="23"/>
      <c r="DE195" s="15"/>
      <c r="DF195" s="16"/>
      <c r="DH195" s="15"/>
      <c r="DI195" s="15"/>
      <c r="DJ195" s="15"/>
      <c r="DK195" s="15"/>
      <c r="DL195" s="15"/>
      <c r="DM195" s="15"/>
      <c r="DN195" s="15"/>
      <c r="DO195" s="20"/>
      <c r="DP195" s="20"/>
      <c r="DQ195" s="20"/>
      <c r="DR195" s="20"/>
      <c r="DS195" s="20"/>
    </row>
    <row r="196" spans="6:123" s="14" customFormat="1" ht="16.5" customHeight="1" x14ac:dyDescent="0.15">
      <c r="S196" s="18"/>
      <c r="T196" s="22"/>
      <c r="U196" s="20"/>
      <c r="V196" s="20"/>
      <c r="W196" s="20"/>
      <c r="X196" s="22"/>
      <c r="Y196" s="22"/>
      <c r="Z196" s="20"/>
      <c r="AA196" s="20"/>
      <c r="AB196" s="20"/>
      <c r="AC196" s="22"/>
      <c r="AD196" s="20"/>
      <c r="AE196" s="20"/>
      <c r="AF196" s="20"/>
      <c r="AG196" s="22"/>
      <c r="AH196" s="20"/>
      <c r="AI196" s="20"/>
      <c r="AJ196" s="20"/>
      <c r="AK196" s="22"/>
      <c r="AL196" s="20"/>
      <c r="AM196" s="20"/>
      <c r="AN196" s="20"/>
      <c r="AO196" s="22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  <c r="BI196" s="20"/>
      <c r="BJ196" s="20"/>
      <c r="BK196" s="20"/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V196" s="20"/>
      <c r="BW196" s="28"/>
      <c r="BX196" s="28"/>
      <c r="BZ196" s="29"/>
      <c r="CA196" s="29"/>
      <c r="CB196" s="29"/>
      <c r="CC196" s="23"/>
      <c r="CD196" s="23"/>
      <c r="CE196" s="23"/>
      <c r="CF196" s="23"/>
      <c r="CG196" s="23"/>
      <c r="CH196" s="23"/>
      <c r="CI196" s="23"/>
      <c r="CJ196" s="23"/>
      <c r="CK196" s="23"/>
      <c r="CL196" s="23"/>
      <c r="CM196" s="23"/>
      <c r="CN196" s="23"/>
      <c r="CO196" s="24"/>
      <c r="CP196" s="24"/>
      <c r="CQ196" s="24"/>
      <c r="CR196" s="24"/>
      <c r="CS196" s="25"/>
      <c r="CT196" s="25"/>
      <c r="CU196" s="25"/>
      <c r="CV196" s="23"/>
      <c r="CW196" s="23"/>
      <c r="CX196" s="25"/>
      <c r="CY196" s="23"/>
      <c r="CZ196" s="23"/>
      <c r="DE196" s="15"/>
      <c r="DF196" s="16"/>
      <c r="DH196" s="15"/>
      <c r="DI196" s="15"/>
      <c r="DJ196" s="15"/>
      <c r="DK196" s="15"/>
      <c r="DL196" s="15"/>
      <c r="DM196" s="15"/>
      <c r="DN196" s="15"/>
      <c r="DO196" s="20"/>
      <c r="DP196" s="20"/>
      <c r="DQ196" s="20"/>
      <c r="DR196" s="20"/>
      <c r="DS196" s="20"/>
    </row>
    <row r="197" spans="6:123" s="14" customFormat="1" ht="16.5" customHeight="1" x14ac:dyDescent="0.15">
      <c r="S197" s="18"/>
      <c r="T197" s="22"/>
      <c r="U197" s="20"/>
      <c r="V197" s="20"/>
      <c r="W197" s="20"/>
      <c r="X197" s="22"/>
      <c r="Y197" s="22"/>
      <c r="Z197" s="20"/>
      <c r="AA197" s="20"/>
      <c r="AB197" s="20"/>
      <c r="AC197" s="22"/>
      <c r="AD197" s="20"/>
      <c r="AE197" s="20"/>
      <c r="AF197" s="20"/>
      <c r="AG197" s="22"/>
      <c r="AH197" s="20"/>
      <c r="AI197" s="20"/>
      <c r="AJ197" s="20"/>
      <c r="AK197" s="22"/>
      <c r="AL197" s="20"/>
      <c r="AM197" s="20"/>
      <c r="AN197" s="20"/>
      <c r="AO197" s="22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  <c r="BI197" s="20"/>
      <c r="BJ197" s="20"/>
      <c r="BK197" s="20"/>
      <c r="BL197" s="20"/>
      <c r="BM197" s="20"/>
      <c r="BN197" s="20"/>
      <c r="BO197" s="20"/>
      <c r="BP197" s="20"/>
      <c r="BQ197" s="20"/>
      <c r="BR197" s="20"/>
      <c r="BS197" s="20"/>
      <c r="BT197" s="20"/>
      <c r="BU197" s="20"/>
      <c r="BV197" s="20"/>
      <c r="BW197" s="28"/>
      <c r="BX197" s="28"/>
      <c r="BZ197" s="29"/>
      <c r="CA197" s="29"/>
      <c r="CB197" s="29"/>
      <c r="CC197" s="23"/>
      <c r="CD197" s="23"/>
      <c r="CE197" s="23"/>
      <c r="CF197" s="23"/>
      <c r="CG197" s="23"/>
      <c r="CH197" s="23"/>
      <c r="CI197" s="23"/>
      <c r="CJ197" s="23"/>
      <c r="CK197" s="23"/>
      <c r="CL197" s="23"/>
      <c r="CM197" s="23"/>
      <c r="CN197" s="23"/>
      <c r="CO197" s="24"/>
      <c r="CP197" s="24"/>
      <c r="CQ197" s="24"/>
      <c r="CR197" s="24"/>
      <c r="CS197" s="25"/>
      <c r="CT197" s="25"/>
      <c r="CU197" s="25"/>
      <c r="CV197" s="23"/>
      <c r="CW197" s="23"/>
      <c r="CX197" s="25"/>
      <c r="CY197" s="23"/>
      <c r="CZ197" s="23"/>
      <c r="DE197" s="15"/>
      <c r="DF197" s="16"/>
      <c r="DH197" s="15"/>
      <c r="DI197" s="15"/>
      <c r="DJ197" s="15"/>
      <c r="DK197" s="15"/>
      <c r="DL197" s="15"/>
      <c r="DM197" s="15"/>
      <c r="DN197" s="15"/>
      <c r="DO197" s="20"/>
      <c r="DP197" s="20"/>
      <c r="DQ197" s="20"/>
      <c r="DR197" s="20"/>
      <c r="DS197" s="20"/>
    </row>
    <row r="198" spans="6:123" s="14" customFormat="1" ht="16.5" customHeight="1" x14ac:dyDescent="0.15">
      <c r="S198" s="18"/>
      <c r="T198" s="22"/>
      <c r="U198" s="20"/>
      <c r="V198" s="20"/>
      <c r="W198" s="20"/>
      <c r="X198" s="22"/>
      <c r="Y198" s="22"/>
      <c r="Z198" s="20"/>
      <c r="AA198" s="20"/>
      <c r="AB198" s="20"/>
      <c r="AC198" s="22"/>
      <c r="AD198" s="20"/>
      <c r="AE198" s="20"/>
      <c r="AF198" s="20"/>
      <c r="AG198" s="22"/>
      <c r="AH198" s="20"/>
      <c r="AI198" s="20"/>
      <c r="AJ198" s="20"/>
      <c r="AK198" s="22"/>
      <c r="AL198" s="20"/>
      <c r="AM198" s="20"/>
      <c r="AN198" s="20"/>
      <c r="AO198" s="22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  <c r="BI198" s="20"/>
      <c r="BJ198" s="20"/>
      <c r="BK198" s="20"/>
      <c r="BL198" s="20"/>
      <c r="BM198" s="20"/>
      <c r="BN198" s="20"/>
      <c r="BO198" s="20"/>
      <c r="BP198" s="20"/>
      <c r="BQ198" s="20"/>
      <c r="BR198" s="20"/>
      <c r="BS198" s="20"/>
      <c r="BT198" s="20"/>
      <c r="BU198" s="20"/>
      <c r="BV198" s="20"/>
      <c r="BW198" s="28"/>
      <c r="BX198" s="28"/>
      <c r="BZ198" s="29"/>
      <c r="CA198" s="29"/>
      <c r="CB198" s="29"/>
      <c r="CC198" s="23"/>
      <c r="CD198" s="23"/>
      <c r="CE198" s="23"/>
      <c r="CF198" s="23"/>
      <c r="CG198" s="23"/>
      <c r="CH198" s="23"/>
      <c r="CI198" s="23"/>
      <c r="CJ198" s="23"/>
      <c r="CK198" s="23"/>
      <c r="CL198" s="23"/>
      <c r="CM198" s="23"/>
      <c r="CN198" s="23"/>
      <c r="CO198" s="24"/>
      <c r="CP198" s="24"/>
      <c r="CQ198" s="24"/>
      <c r="CR198" s="24"/>
      <c r="CS198" s="25"/>
      <c r="CT198" s="25"/>
      <c r="CU198" s="25"/>
      <c r="CV198" s="23"/>
      <c r="CW198" s="23"/>
      <c r="CX198" s="25"/>
      <c r="CY198" s="23"/>
      <c r="CZ198" s="23"/>
      <c r="DE198" s="15"/>
      <c r="DF198" s="16"/>
      <c r="DH198" s="15"/>
      <c r="DI198" s="15"/>
      <c r="DJ198" s="15"/>
      <c r="DK198" s="15"/>
      <c r="DL198" s="15"/>
      <c r="DM198" s="15"/>
      <c r="DN198" s="15"/>
      <c r="DO198" s="20"/>
      <c r="DP198" s="20"/>
      <c r="DQ198" s="20"/>
      <c r="DR198" s="20"/>
      <c r="DS198" s="20"/>
    </row>
    <row r="199" spans="6:123" s="14" customFormat="1" ht="16.5" customHeight="1" x14ac:dyDescent="0.15">
      <c r="S199" s="18"/>
      <c r="T199" s="22"/>
      <c r="U199" s="20"/>
      <c r="V199" s="20"/>
      <c r="W199" s="20"/>
      <c r="X199" s="22"/>
      <c r="Y199" s="22"/>
      <c r="Z199" s="20"/>
      <c r="AA199" s="20"/>
      <c r="AB199" s="20"/>
      <c r="AC199" s="22"/>
      <c r="AD199" s="20"/>
      <c r="AE199" s="20"/>
      <c r="AF199" s="20"/>
      <c r="AG199" s="22"/>
      <c r="AH199" s="20"/>
      <c r="AI199" s="20"/>
      <c r="AJ199" s="20"/>
      <c r="AK199" s="22"/>
      <c r="AL199" s="20"/>
      <c r="AM199" s="20"/>
      <c r="AN199" s="20"/>
      <c r="AO199" s="22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  <c r="BI199" s="20"/>
      <c r="BJ199" s="20"/>
      <c r="BK199" s="20"/>
      <c r="BL199" s="20"/>
      <c r="BM199" s="20"/>
      <c r="BN199" s="20"/>
      <c r="BO199" s="20"/>
      <c r="BP199" s="20"/>
      <c r="BQ199" s="20"/>
      <c r="BR199" s="20"/>
      <c r="BS199" s="20"/>
      <c r="BT199" s="20"/>
      <c r="BU199" s="20"/>
      <c r="BV199" s="20"/>
      <c r="BW199" s="28"/>
      <c r="BX199" s="28"/>
      <c r="BZ199" s="29"/>
      <c r="CA199" s="29"/>
      <c r="CB199" s="29"/>
      <c r="CC199" s="23"/>
      <c r="CD199" s="23"/>
      <c r="CE199" s="23"/>
      <c r="CF199" s="23"/>
      <c r="CG199" s="23"/>
      <c r="CH199" s="23"/>
      <c r="CI199" s="23"/>
      <c r="CJ199" s="23"/>
      <c r="CK199" s="23"/>
      <c r="CL199" s="23"/>
      <c r="CM199" s="23"/>
      <c r="CN199" s="23"/>
      <c r="CO199" s="24"/>
      <c r="CP199" s="24"/>
      <c r="CQ199" s="24"/>
      <c r="CR199" s="24"/>
      <c r="CS199" s="25"/>
      <c r="CT199" s="25"/>
      <c r="CU199" s="25"/>
      <c r="CV199" s="23"/>
      <c r="CW199" s="23"/>
      <c r="CX199" s="25"/>
      <c r="CY199" s="23"/>
      <c r="CZ199" s="23"/>
      <c r="DE199" s="15"/>
      <c r="DF199" s="16"/>
      <c r="DH199" s="15"/>
      <c r="DI199" s="15"/>
      <c r="DJ199" s="15"/>
      <c r="DK199" s="15"/>
      <c r="DL199" s="15"/>
      <c r="DM199" s="15"/>
      <c r="DN199" s="15"/>
      <c r="DO199" s="20"/>
      <c r="DP199" s="20"/>
      <c r="DQ199" s="20"/>
      <c r="DR199" s="20"/>
      <c r="DS199" s="20"/>
    </row>
    <row r="200" spans="6:123" s="14" customFormat="1" ht="16.5" customHeight="1" x14ac:dyDescent="0.15">
      <c r="S200" s="18"/>
      <c r="T200" s="22"/>
      <c r="U200" s="20"/>
      <c r="V200" s="20"/>
      <c r="W200" s="20"/>
      <c r="X200" s="22"/>
      <c r="Y200" s="22"/>
      <c r="Z200" s="20"/>
      <c r="AA200" s="20"/>
      <c r="AB200" s="20"/>
      <c r="AC200" s="22"/>
      <c r="AD200" s="20"/>
      <c r="AE200" s="20"/>
      <c r="AF200" s="20"/>
      <c r="AG200" s="22"/>
      <c r="AH200" s="20"/>
      <c r="AI200" s="20"/>
      <c r="AJ200" s="20"/>
      <c r="AK200" s="22"/>
      <c r="AL200" s="20"/>
      <c r="AM200" s="20"/>
      <c r="AN200" s="20"/>
      <c r="AO200" s="22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  <c r="BG200" s="20"/>
      <c r="BH200" s="20"/>
      <c r="BI200" s="20"/>
      <c r="BJ200" s="20"/>
      <c r="BK200" s="20"/>
      <c r="BL200" s="20"/>
      <c r="BM200" s="20"/>
      <c r="BN200" s="20"/>
      <c r="BO200" s="20"/>
      <c r="BP200" s="20"/>
      <c r="BQ200" s="20"/>
      <c r="BR200" s="20"/>
      <c r="BS200" s="20"/>
      <c r="BT200" s="20"/>
      <c r="BU200" s="20"/>
      <c r="BV200" s="20"/>
      <c r="BW200" s="28"/>
      <c r="BX200" s="28"/>
      <c r="BZ200" s="29"/>
      <c r="CA200" s="29"/>
      <c r="CB200" s="29"/>
      <c r="CC200" s="23"/>
      <c r="CD200" s="23"/>
      <c r="CE200" s="23"/>
      <c r="CF200" s="23"/>
      <c r="CG200" s="23"/>
      <c r="CH200" s="23"/>
      <c r="CI200" s="23"/>
      <c r="CJ200" s="23"/>
      <c r="CK200" s="23"/>
      <c r="CL200" s="23"/>
      <c r="CM200" s="23"/>
      <c r="CN200" s="23"/>
      <c r="CO200" s="24"/>
      <c r="CP200" s="24"/>
      <c r="CQ200" s="24"/>
      <c r="CR200" s="24"/>
      <c r="CS200" s="25"/>
      <c r="CT200" s="25"/>
      <c r="CU200" s="25"/>
      <c r="CV200" s="23"/>
      <c r="CW200" s="23"/>
      <c r="CX200" s="25"/>
      <c r="CY200" s="23"/>
      <c r="CZ200" s="23"/>
      <c r="DE200" s="15"/>
      <c r="DF200" s="16"/>
      <c r="DH200" s="15"/>
      <c r="DI200" s="15"/>
      <c r="DJ200" s="15"/>
      <c r="DK200" s="15"/>
      <c r="DL200" s="15"/>
      <c r="DM200" s="15"/>
      <c r="DN200" s="15"/>
      <c r="DO200" s="20"/>
      <c r="DP200" s="20"/>
      <c r="DQ200" s="20"/>
      <c r="DR200" s="20"/>
      <c r="DS200" s="20"/>
    </row>
    <row r="201" spans="6:123" s="14" customFormat="1" ht="16.5" customHeight="1" x14ac:dyDescent="0.15">
      <c r="S201" s="18"/>
      <c r="T201" s="22"/>
      <c r="U201" s="20"/>
      <c r="V201" s="20"/>
      <c r="W201" s="20"/>
      <c r="X201" s="22"/>
      <c r="Y201" s="22"/>
      <c r="Z201" s="20"/>
      <c r="AA201" s="20"/>
      <c r="AB201" s="20"/>
      <c r="AC201" s="22"/>
      <c r="AD201" s="20"/>
      <c r="AE201" s="20"/>
      <c r="AF201" s="20"/>
      <c r="AG201" s="22"/>
      <c r="AH201" s="20"/>
      <c r="AI201" s="20"/>
      <c r="AJ201" s="20"/>
      <c r="AK201" s="22"/>
      <c r="AL201" s="20"/>
      <c r="AM201" s="20"/>
      <c r="AN201" s="20"/>
      <c r="AO201" s="22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  <c r="BI201" s="20"/>
      <c r="BJ201" s="20"/>
      <c r="BK201" s="20"/>
      <c r="BL201" s="20"/>
      <c r="BM201" s="20"/>
      <c r="BN201" s="20"/>
      <c r="BO201" s="20"/>
      <c r="BP201" s="20"/>
      <c r="BQ201" s="20"/>
      <c r="BR201" s="20"/>
      <c r="BS201" s="20"/>
      <c r="BT201" s="20"/>
      <c r="BU201" s="20"/>
      <c r="BV201" s="20"/>
      <c r="BW201" s="28"/>
      <c r="BX201" s="28"/>
      <c r="BZ201" s="29"/>
      <c r="CA201" s="29"/>
      <c r="CB201" s="29"/>
      <c r="CC201" s="23"/>
      <c r="CD201" s="23"/>
      <c r="CE201" s="23"/>
      <c r="CF201" s="23"/>
      <c r="CG201" s="23"/>
      <c r="CH201" s="23"/>
      <c r="CI201" s="23"/>
      <c r="CJ201" s="23"/>
      <c r="CK201" s="23"/>
      <c r="CL201" s="23"/>
      <c r="CM201" s="23"/>
      <c r="CN201" s="23"/>
      <c r="CO201" s="24"/>
      <c r="CP201" s="24"/>
      <c r="CQ201" s="24"/>
      <c r="CR201" s="24"/>
      <c r="CS201" s="25"/>
      <c r="CT201" s="25"/>
      <c r="CU201" s="25"/>
      <c r="CV201" s="23"/>
      <c r="CW201" s="23"/>
      <c r="CX201" s="25"/>
      <c r="CY201" s="23"/>
      <c r="CZ201" s="23"/>
      <c r="DE201" s="15"/>
      <c r="DF201" s="16"/>
      <c r="DH201" s="15"/>
      <c r="DI201" s="15"/>
      <c r="DJ201" s="15"/>
      <c r="DK201" s="15"/>
      <c r="DL201" s="15"/>
      <c r="DM201" s="15"/>
      <c r="DN201" s="15"/>
      <c r="DO201" s="20"/>
      <c r="DP201" s="20"/>
      <c r="DQ201" s="20"/>
      <c r="DR201" s="20"/>
      <c r="DS201" s="20"/>
    </row>
    <row r="202" spans="6:123" s="14" customFormat="1" ht="16.5" customHeight="1" x14ac:dyDescent="0.15">
      <c r="S202" s="18"/>
      <c r="T202" s="22"/>
      <c r="U202" s="20"/>
      <c r="V202" s="20"/>
      <c r="W202" s="20"/>
      <c r="X202" s="22"/>
      <c r="Y202" s="22"/>
      <c r="Z202" s="20"/>
      <c r="AA202" s="20"/>
      <c r="AB202" s="20"/>
      <c r="AC202" s="22"/>
      <c r="AD202" s="20"/>
      <c r="AE202" s="20"/>
      <c r="AF202" s="20"/>
      <c r="AG202" s="22"/>
      <c r="AH202" s="20"/>
      <c r="AI202" s="20"/>
      <c r="AJ202" s="20"/>
      <c r="AK202" s="22"/>
      <c r="AL202" s="20"/>
      <c r="AM202" s="20"/>
      <c r="AN202" s="20"/>
      <c r="AO202" s="22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  <c r="BI202" s="20"/>
      <c r="BJ202" s="20"/>
      <c r="BK202" s="20"/>
      <c r="BL202" s="20"/>
      <c r="BM202" s="20"/>
      <c r="BN202" s="20"/>
      <c r="BO202" s="20"/>
      <c r="BP202" s="20"/>
      <c r="BQ202" s="20"/>
      <c r="BR202" s="20"/>
      <c r="BS202" s="20"/>
      <c r="BT202" s="20"/>
      <c r="BU202" s="20"/>
      <c r="BV202" s="20"/>
      <c r="BW202" s="28"/>
      <c r="BX202" s="28"/>
      <c r="BZ202" s="29"/>
      <c r="CA202" s="29"/>
      <c r="CB202" s="29"/>
      <c r="CC202" s="23"/>
      <c r="CD202" s="23"/>
      <c r="CE202" s="23"/>
      <c r="CF202" s="23"/>
      <c r="CG202" s="23"/>
      <c r="CH202" s="23"/>
      <c r="CI202" s="23"/>
      <c r="CJ202" s="23"/>
      <c r="CK202" s="23"/>
      <c r="CL202" s="23"/>
      <c r="CM202" s="23"/>
      <c r="CN202" s="23"/>
      <c r="CO202" s="24"/>
      <c r="CP202" s="24"/>
      <c r="CQ202" s="24"/>
      <c r="CR202" s="24"/>
      <c r="CS202" s="25"/>
      <c r="CT202" s="25"/>
      <c r="CU202" s="25"/>
      <c r="CV202" s="23"/>
      <c r="CW202" s="23"/>
      <c r="CX202" s="25"/>
      <c r="CY202" s="23"/>
      <c r="CZ202" s="23"/>
      <c r="DE202" s="15"/>
      <c r="DF202" s="16"/>
      <c r="DH202" s="15"/>
      <c r="DI202" s="15"/>
      <c r="DJ202" s="15"/>
      <c r="DK202" s="15"/>
      <c r="DL202" s="15"/>
      <c r="DM202" s="15"/>
      <c r="DN202" s="15"/>
      <c r="DO202" s="20"/>
      <c r="DP202" s="20"/>
      <c r="DQ202" s="20"/>
      <c r="DR202" s="20"/>
      <c r="DS202" s="20"/>
    </row>
    <row r="203" spans="6:123" s="14" customFormat="1" ht="16.5" customHeight="1" x14ac:dyDescent="0.15">
      <c r="S203" s="18"/>
      <c r="T203" s="22"/>
      <c r="U203" s="20"/>
      <c r="V203" s="20"/>
      <c r="W203" s="20"/>
      <c r="X203" s="22"/>
      <c r="Y203" s="22"/>
      <c r="Z203" s="20"/>
      <c r="AA203" s="20"/>
      <c r="AB203" s="20"/>
      <c r="AC203" s="22"/>
      <c r="AD203" s="20"/>
      <c r="AE203" s="20"/>
      <c r="AF203" s="20"/>
      <c r="AG203" s="22"/>
      <c r="AH203" s="20"/>
      <c r="AI203" s="20"/>
      <c r="AJ203" s="20"/>
      <c r="AK203" s="22"/>
      <c r="AL203" s="20"/>
      <c r="AM203" s="20"/>
      <c r="AN203" s="20"/>
      <c r="AO203" s="22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  <c r="BF203" s="20"/>
      <c r="BG203" s="20"/>
      <c r="BH203" s="20"/>
      <c r="BI203" s="20"/>
      <c r="BJ203" s="20"/>
      <c r="BK203" s="20"/>
      <c r="BL203" s="20"/>
      <c r="BM203" s="20"/>
      <c r="BN203" s="20"/>
      <c r="BO203" s="20"/>
      <c r="BP203" s="20"/>
      <c r="BQ203" s="20"/>
      <c r="BR203" s="20"/>
      <c r="BS203" s="20"/>
      <c r="BT203" s="20"/>
      <c r="BU203" s="20"/>
      <c r="BV203" s="20"/>
      <c r="BZ203" s="29"/>
      <c r="CA203" s="29"/>
      <c r="CB203" s="29"/>
      <c r="CC203" s="23"/>
      <c r="CD203" s="23"/>
      <c r="CE203" s="23"/>
      <c r="CF203" s="23"/>
      <c r="CG203" s="23"/>
      <c r="CH203" s="23"/>
      <c r="CI203" s="23"/>
      <c r="CJ203" s="23"/>
      <c r="CK203" s="23"/>
      <c r="CL203" s="23"/>
      <c r="CM203" s="23"/>
      <c r="CN203" s="23"/>
      <c r="CO203" s="24"/>
      <c r="CP203" s="24"/>
      <c r="CQ203" s="24"/>
      <c r="CR203" s="24"/>
      <c r="CS203" s="25"/>
      <c r="CT203" s="25"/>
      <c r="CU203" s="25"/>
      <c r="CV203" s="23"/>
      <c r="CW203" s="23"/>
      <c r="CX203" s="25"/>
      <c r="CY203" s="23"/>
      <c r="CZ203" s="23"/>
      <c r="DE203" s="15"/>
      <c r="DF203" s="16"/>
      <c r="DH203" s="15"/>
      <c r="DI203" s="15"/>
      <c r="DJ203" s="15"/>
      <c r="DK203" s="15"/>
      <c r="DL203" s="15"/>
      <c r="DM203" s="15"/>
      <c r="DN203" s="15"/>
      <c r="DO203" s="20"/>
      <c r="DP203" s="20"/>
      <c r="DQ203" s="20"/>
      <c r="DR203" s="20"/>
      <c r="DS203" s="20"/>
    </row>
    <row r="204" spans="6:123" s="14" customFormat="1" ht="16.5" customHeight="1" x14ac:dyDescent="0.15">
      <c r="S204" s="18"/>
      <c r="T204" s="22"/>
      <c r="U204" s="20"/>
      <c r="V204" s="20"/>
      <c r="W204" s="20"/>
      <c r="X204" s="22"/>
      <c r="Y204" s="22"/>
      <c r="Z204" s="20"/>
      <c r="AA204" s="20"/>
      <c r="AB204" s="20"/>
      <c r="AC204" s="22"/>
      <c r="AD204" s="20"/>
      <c r="AE204" s="20"/>
      <c r="AF204" s="20"/>
      <c r="AG204" s="22"/>
      <c r="AH204" s="20"/>
      <c r="AI204" s="20"/>
      <c r="AJ204" s="20"/>
      <c r="AK204" s="22"/>
      <c r="AL204" s="20"/>
      <c r="AM204" s="20"/>
      <c r="AN204" s="20"/>
      <c r="AO204" s="22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  <c r="BF204" s="20"/>
      <c r="BG204" s="20"/>
      <c r="BH204" s="20"/>
      <c r="BI204" s="20"/>
      <c r="BJ204" s="20"/>
      <c r="BK204" s="20"/>
      <c r="BL204" s="20"/>
      <c r="BM204" s="20"/>
      <c r="BN204" s="20"/>
      <c r="BO204" s="20"/>
      <c r="BP204" s="20"/>
      <c r="BQ204" s="20"/>
      <c r="BR204" s="20"/>
      <c r="BS204" s="20"/>
      <c r="BT204" s="20"/>
      <c r="BU204" s="20"/>
      <c r="BV204" s="20"/>
      <c r="BZ204" s="29"/>
      <c r="CA204" s="29"/>
      <c r="CB204" s="29"/>
      <c r="CC204" s="23"/>
      <c r="CD204" s="23"/>
      <c r="CE204" s="23"/>
      <c r="CF204" s="23"/>
      <c r="CG204" s="23"/>
      <c r="CH204" s="23"/>
      <c r="CI204" s="23"/>
      <c r="CJ204" s="23"/>
      <c r="CK204" s="23"/>
      <c r="CL204" s="23"/>
      <c r="CM204" s="23"/>
      <c r="CN204" s="23"/>
      <c r="CO204" s="24"/>
      <c r="CP204" s="24"/>
      <c r="CQ204" s="24"/>
      <c r="CR204" s="24"/>
      <c r="CS204" s="25"/>
      <c r="CT204" s="25"/>
      <c r="CU204" s="25"/>
      <c r="CV204" s="23"/>
      <c r="CW204" s="23"/>
      <c r="CX204" s="25"/>
      <c r="CY204" s="23"/>
      <c r="CZ204" s="23"/>
      <c r="DE204" s="15"/>
      <c r="DF204" s="16"/>
      <c r="DH204" s="15"/>
      <c r="DI204" s="15"/>
      <c r="DJ204" s="15"/>
      <c r="DK204" s="15"/>
      <c r="DL204" s="15"/>
      <c r="DM204" s="15"/>
      <c r="DN204" s="15"/>
      <c r="DO204" s="20"/>
      <c r="DP204" s="20"/>
      <c r="DQ204" s="20"/>
      <c r="DR204" s="20"/>
      <c r="DS204" s="20"/>
    </row>
    <row r="205" spans="6:123" s="14" customFormat="1" ht="16.5" customHeight="1" x14ac:dyDescent="0.15">
      <c r="S205" s="18"/>
      <c r="T205" s="22"/>
      <c r="U205" s="20"/>
      <c r="V205" s="20"/>
      <c r="W205" s="20"/>
      <c r="X205" s="22"/>
      <c r="Y205" s="22"/>
      <c r="Z205" s="20"/>
      <c r="AA205" s="20"/>
      <c r="AB205" s="20"/>
      <c r="AC205" s="22"/>
      <c r="AD205" s="20"/>
      <c r="AE205" s="20"/>
      <c r="AF205" s="20"/>
      <c r="AG205" s="22"/>
      <c r="AH205" s="20"/>
      <c r="AI205" s="20"/>
      <c r="AJ205" s="20"/>
      <c r="AK205" s="22"/>
      <c r="AL205" s="20"/>
      <c r="AM205" s="20"/>
      <c r="AN205" s="20"/>
      <c r="AO205" s="22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  <c r="BF205" s="20"/>
      <c r="BG205" s="20"/>
      <c r="BH205" s="20"/>
      <c r="BI205" s="20"/>
      <c r="BJ205" s="20"/>
      <c r="BK205" s="20"/>
      <c r="BL205" s="20"/>
      <c r="BM205" s="20"/>
      <c r="BN205" s="20"/>
      <c r="BO205" s="20"/>
      <c r="BP205" s="20"/>
      <c r="BQ205" s="20"/>
      <c r="BR205" s="20"/>
      <c r="BS205" s="20"/>
      <c r="BT205" s="20"/>
      <c r="BU205" s="20"/>
      <c r="BV205" s="20"/>
      <c r="BZ205" s="29"/>
      <c r="CA205" s="29"/>
      <c r="CB205" s="29"/>
      <c r="CC205" s="23"/>
      <c r="CD205" s="23"/>
      <c r="CE205" s="23"/>
      <c r="CF205" s="23"/>
      <c r="CG205" s="23"/>
      <c r="CH205" s="23"/>
      <c r="CI205" s="23"/>
      <c r="CJ205" s="23"/>
      <c r="CK205" s="23"/>
      <c r="CL205" s="23"/>
      <c r="CM205" s="23"/>
      <c r="CN205" s="23"/>
      <c r="CO205" s="24"/>
      <c r="CP205" s="24"/>
      <c r="CQ205" s="24"/>
      <c r="CR205" s="24"/>
      <c r="CS205" s="25"/>
      <c r="CT205" s="25"/>
      <c r="CU205" s="25"/>
      <c r="CV205" s="23"/>
      <c r="CW205" s="23"/>
      <c r="CX205" s="25"/>
      <c r="CY205" s="23"/>
      <c r="CZ205" s="23"/>
      <c r="DE205" s="15"/>
      <c r="DF205" s="16"/>
      <c r="DH205" s="15"/>
      <c r="DI205" s="15"/>
      <c r="DJ205" s="15"/>
      <c r="DK205" s="15"/>
      <c r="DL205" s="15"/>
      <c r="DM205" s="15"/>
      <c r="DN205" s="15"/>
      <c r="DO205" s="20"/>
      <c r="DP205" s="20"/>
      <c r="DQ205" s="20"/>
      <c r="DR205" s="20"/>
      <c r="DS205" s="20"/>
    </row>
    <row r="206" spans="6:123" s="14" customFormat="1" ht="16.5" customHeight="1" x14ac:dyDescent="0.15">
      <c r="S206" s="18"/>
      <c r="T206" s="22"/>
      <c r="U206" s="20"/>
      <c r="V206" s="20"/>
      <c r="W206" s="20"/>
      <c r="X206" s="22"/>
      <c r="Y206" s="22"/>
      <c r="Z206" s="20"/>
      <c r="AA206" s="20"/>
      <c r="AB206" s="20"/>
      <c r="AC206" s="22"/>
      <c r="AD206" s="20"/>
      <c r="AE206" s="20"/>
      <c r="AF206" s="20"/>
      <c r="AG206" s="22"/>
      <c r="AH206" s="20"/>
      <c r="AI206" s="20"/>
      <c r="AJ206" s="20"/>
      <c r="AK206" s="22"/>
      <c r="AL206" s="20"/>
      <c r="AM206" s="20"/>
      <c r="AN206" s="20"/>
      <c r="AO206" s="22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  <c r="BF206" s="20"/>
      <c r="BG206" s="20"/>
      <c r="BH206" s="20"/>
      <c r="BI206" s="20"/>
      <c r="BJ206" s="20"/>
      <c r="BK206" s="20"/>
      <c r="BL206" s="20"/>
      <c r="BM206" s="20"/>
      <c r="BN206" s="20"/>
      <c r="BO206" s="20"/>
      <c r="BP206" s="20"/>
      <c r="BQ206" s="20"/>
      <c r="BR206" s="20"/>
      <c r="BS206" s="20"/>
      <c r="BT206" s="20"/>
      <c r="BU206" s="20"/>
      <c r="BV206" s="20"/>
      <c r="BZ206" s="29"/>
      <c r="CA206" s="29"/>
      <c r="CB206" s="29"/>
      <c r="CC206" s="23"/>
      <c r="CD206" s="23"/>
      <c r="CE206" s="23"/>
      <c r="CF206" s="23"/>
      <c r="CG206" s="23"/>
      <c r="CH206" s="23"/>
      <c r="CI206" s="23"/>
      <c r="CJ206" s="23"/>
      <c r="CK206" s="23"/>
      <c r="CL206" s="23"/>
      <c r="CM206" s="23"/>
      <c r="CN206" s="23"/>
      <c r="CO206" s="24"/>
      <c r="CP206" s="24"/>
      <c r="CQ206" s="24"/>
      <c r="CR206" s="24"/>
      <c r="CS206" s="25"/>
      <c r="CT206" s="25"/>
      <c r="CU206" s="25"/>
      <c r="CV206" s="23"/>
      <c r="CW206" s="23"/>
      <c r="CX206" s="25"/>
      <c r="CY206" s="23"/>
      <c r="CZ206" s="23"/>
      <c r="DE206" s="15"/>
      <c r="DF206" s="16"/>
      <c r="DH206" s="15"/>
      <c r="DI206" s="15"/>
      <c r="DJ206" s="15"/>
      <c r="DK206" s="15"/>
      <c r="DL206" s="15"/>
      <c r="DM206" s="15"/>
      <c r="DN206" s="15"/>
      <c r="DO206" s="20"/>
      <c r="DP206" s="20"/>
      <c r="DQ206" s="20"/>
      <c r="DR206" s="20"/>
      <c r="DS206" s="20"/>
    </row>
    <row r="207" spans="6:123" s="14" customFormat="1" ht="16.5" customHeight="1" x14ac:dyDescent="0.15">
      <c r="S207" s="18"/>
      <c r="T207" s="22"/>
      <c r="U207" s="20"/>
      <c r="V207" s="20"/>
      <c r="W207" s="20"/>
      <c r="X207" s="22"/>
      <c r="Y207" s="22"/>
      <c r="Z207" s="20"/>
      <c r="AA207" s="20"/>
      <c r="AB207" s="20"/>
      <c r="AC207" s="22"/>
      <c r="AD207" s="20"/>
      <c r="AE207" s="20"/>
      <c r="AF207" s="20"/>
      <c r="AG207" s="22"/>
      <c r="AH207" s="20"/>
      <c r="AI207" s="20"/>
      <c r="AJ207" s="20"/>
      <c r="AK207" s="22"/>
      <c r="AL207" s="20"/>
      <c r="AM207" s="20"/>
      <c r="AN207" s="20"/>
      <c r="AO207" s="22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  <c r="BG207" s="20"/>
      <c r="BH207" s="20"/>
      <c r="BI207" s="20"/>
      <c r="BJ207" s="20"/>
      <c r="BK207" s="20"/>
      <c r="BL207" s="20"/>
      <c r="BM207" s="20"/>
      <c r="BN207" s="20"/>
      <c r="BO207" s="20"/>
      <c r="BP207" s="20"/>
      <c r="BQ207" s="20"/>
      <c r="BR207" s="20"/>
      <c r="BS207" s="20"/>
      <c r="BT207" s="20"/>
      <c r="BU207" s="20"/>
      <c r="BV207" s="20"/>
      <c r="BZ207" s="29"/>
      <c r="CA207" s="29"/>
      <c r="CB207" s="29"/>
      <c r="CC207" s="23"/>
      <c r="CD207" s="23"/>
      <c r="CE207" s="23"/>
      <c r="CF207" s="23"/>
      <c r="CG207" s="23"/>
      <c r="CH207" s="23"/>
      <c r="CI207" s="23"/>
      <c r="CJ207" s="23"/>
      <c r="CK207" s="23"/>
      <c r="CL207" s="23"/>
      <c r="CM207" s="23"/>
      <c r="CN207" s="23"/>
      <c r="CO207" s="24"/>
      <c r="CP207" s="24"/>
      <c r="CQ207" s="24"/>
      <c r="CR207" s="24"/>
      <c r="CS207" s="25"/>
      <c r="CT207" s="25"/>
      <c r="CU207" s="25"/>
      <c r="CV207" s="23"/>
      <c r="CW207" s="23"/>
      <c r="CX207" s="25"/>
      <c r="CY207" s="23"/>
      <c r="CZ207" s="23"/>
      <c r="DE207" s="15"/>
      <c r="DF207" s="16"/>
      <c r="DH207" s="15"/>
      <c r="DI207" s="15"/>
      <c r="DJ207" s="15"/>
      <c r="DK207" s="15"/>
      <c r="DL207" s="15"/>
      <c r="DM207" s="15"/>
      <c r="DN207" s="15"/>
      <c r="DO207" s="20"/>
      <c r="DP207" s="20"/>
      <c r="DQ207" s="20"/>
      <c r="DR207" s="20"/>
      <c r="DS207" s="20"/>
    </row>
    <row r="208" spans="6:123" s="14" customFormat="1" ht="16.5" customHeight="1" x14ac:dyDescent="0.15"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18"/>
      <c r="T208" s="22"/>
      <c r="U208" s="20"/>
      <c r="V208" s="20"/>
      <c r="W208" s="20"/>
      <c r="X208" s="22"/>
      <c r="Y208" s="22"/>
      <c r="Z208" s="20"/>
      <c r="AA208" s="20"/>
      <c r="AB208" s="20"/>
      <c r="AC208" s="22"/>
      <c r="AD208" s="20"/>
      <c r="AE208" s="20"/>
      <c r="AF208" s="20"/>
      <c r="AG208" s="22"/>
      <c r="AH208" s="20"/>
      <c r="AI208" s="20"/>
      <c r="AJ208" s="20"/>
      <c r="AK208" s="22"/>
      <c r="AL208" s="20"/>
      <c r="AM208" s="20"/>
      <c r="AN208" s="20"/>
      <c r="AO208" s="22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  <c r="BF208" s="20"/>
      <c r="BG208" s="20"/>
      <c r="BH208" s="20"/>
      <c r="BI208" s="20"/>
      <c r="BJ208" s="20"/>
      <c r="BK208" s="20"/>
      <c r="BL208" s="20"/>
      <c r="BM208" s="20"/>
      <c r="BN208" s="20"/>
      <c r="BO208" s="20"/>
      <c r="BP208" s="20"/>
      <c r="BQ208" s="20"/>
      <c r="BR208" s="20"/>
      <c r="BS208" s="20"/>
      <c r="BT208" s="20"/>
      <c r="BU208" s="20"/>
      <c r="BV208" s="20"/>
      <c r="BZ208" s="29"/>
      <c r="CA208" s="29"/>
      <c r="CB208" s="29"/>
      <c r="CC208" s="23"/>
      <c r="CD208" s="23"/>
      <c r="CE208" s="23"/>
      <c r="CF208" s="23"/>
      <c r="CG208" s="23"/>
      <c r="CH208" s="23"/>
      <c r="CI208" s="23"/>
      <c r="CJ208" s="23"/>
      <c r="CK208" s="23"/>
      <c r="CL208" s="23"/>
      <c r="CM208" s="23"/>
      <c r="CN208" s="23"/>
      <c r="CO208" s="24"/>
      <c r="CP208" s="24"/>
      <c r="CQ208" s="24"/>
      <c r="CR208" s="24"/>
      <c r="CS208" s="25"/>
      <c r="CT208" s="25"/>
      <c r="CU208" s="25"/>
      <c r="CV208" s="23"/>
      <c r="CW208" s="23"/>
      <c r="CX208" s="25"/>
      <c r="CY208" s="23"/>
      <c r="CZ208" s="23"/>
      <c r="DE208" s="15"/>
      <c r="DF208" s="16"/>
      <c r="DH208" s="15"/>
      <c r="DI208" s="15"/>
      <c r="DJ208" s="15"/>
      <c r="DK208" s="15"/>
      <c r="DL208" s="15"/>
      <c r="DM208" s="15"/>
      <c r="DN208" s="15"/>
      <c r="DO208" s="20"/>
      <c r="DP208" s="20"/>
      <c r="DQ208" s="20"/>
      <c r="DR208" s="20"/>
      <c r="DS208" s="20"/>
    </row>
    <row r="209" spans="3:123" s="14" customFormat="1" ht="16.5" customHeight="1" x14ac:dyDescent="0.15"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18"/>
      <c r="T209" s="22"/>
      <c r="U209" s="20"/>
      <c r="V209" s="20"/>
      <c r="W209" s="20"/>
      <c r="X209" s="22"/>
      <c r="Y209" s="22"/>
      <c r="Z209" s="20"/>
      <c r="AA209" s="20"/>
      <c r="AB209" s="20"/>
      <c r="AC209" s="22"/>
      <c r="AD209" s="20"/>
      <c r="AE209" s="20"/>
      <c r="AF209" s="20"/>
      <c r="AG209" s="22"/>
      <c r="AH209" s="20"/>
      <c r="AI209" s="20"/>
      <c r="AJ209" s="20"/>
      <c r="AK209" s="22"/>
      <c r="AL209" s="20"/>
      <c r="AM209" s="20"/>
      <c r="AN209" s="20"/>
      <c r="AO209" s="22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  <c r="BH209" s="20"/>
      <c r="BI209" s="20"/>
      <c r="BJ209" s="20"/>
      <c r="BK209" s="20"/>
      <c r="BL209" s="20"/>
      <c r="BM209" s="20"/>
      <c r="BN209" s="20"/>
      <c r="BO209" s="20"/>
      <c r="BP209" s="20"/>
      <c r="BQ209" s="20"/>
      <c r="BR209" s="20"/>
      <c r="BS209" s="20"/>
      <c r="BT209" s="20"/>
      <c r="BU209" s="20"/>
      <c r="BV209" s="20"/>
      <c r="BZ209" s="29"/>
      <c r="CA209" s="29"/>
      <c r="CB209" s="29"/>
      <c r="CC209" s="23"/>
      <c r="CD209" s="23"/>
      <c r="CE209" s="23"/>
      <c r="CF209" s="23"/>
      <c r="CG209" s="23"/>
      <c r="CH209" s="23"/>
      <c r="CI209" s="23"/>
      <c r="CJ209" s="23"/>
      <c r="CK209" s="23"/>
      <c r="CL209" s="23"/>
      <c r="CM209" s="23"/>
      <c r="CN209" s="23"/>
      <c r="CO209" s="24"/>
      <c r="CP209" s="24"/>
      <c r="CQ209" s="24"/>
      <c r="CR209" s="24"/>
      <c r="CS209" s="25"/>
      <c r="CT209" s="25"/>
      <c r="CU209" s="25"/>
      <c r="CV209" s="23"/>
      <c r="CW209" s="23"/>
      <c r="CX209" s="25"/>
      <c r="CY209" s="23"/>
      <c r="CZ209" s="23"/>
      <c r="DE209" s="15"/>
      <c r="DF209" s="16"/>
      <c r="DH209" s="15"/>
      <c r="DI209" s="15"/>
      <c r="DJ209" s="15"/>
      <c r="DK209" s="15"/>
      <c r="DL209" s="15"/>
      <c r="DM209" s="15"/>
      <c r="DN209" s="15"/>
      <c r="DO209" s="20"/>
      <c r="DP209" s="20"/>
      <c r="DQ209" s="20"/>
      <c r="DR209" s="20"/>
      <c r="DS209" s="20"/>
    </row>
    <row r="210" spans="3:123" ht="16.5" customHeight="1" x14ac:dyDescent="0.15">
      <c r="C210" s="14"/>
    </row>
    <row r="211" spans="3:123" ht="16.5" customHeight="1" x14ac:dyDescent="0.15">
      <c r="C211" s="14"/>
    </row>
    <row r="212" spans="3:123" ht="16.5" customHeight="1" x14ac:dyDescent="0.15">
      <c r="C212" s="14"/>
    </row>
  </sheetData>
  <sheetProtection algorithmName="SHA-512" hashValue="yJmxTj3f/PdL5qHnEyy1VkOgGRUVMnjyFG4WUf1tHc5ieyDY20HatLUVz1NSjR8rj5nIZLLCcz/9iojsYHejsQ==" saltValue="YEb9cH4cttkUg7eXmChWSg==" spinCount="100000" sheet="1" formatCells="0" selectLockedCells="1"/>
  <mergeCells count="514">
    <mergeCell ref="K68:K69"/>
    <mergeCell ref="L68:L69"/>
    <mergeCell ref="M68:M69"/>
    <mergeCell ref="N68:N69"/>
    <mergeCell ref="E68:E69"/>
    <mergeCell ref="F68:F69"/>
    <mergeCell ref="G68:G69"/>
    <mergeCell ref="H68:H69"/>
    <mergeCell ref="I68:I69"/>
    <mergeCell ref="J68:J69"/>
    <mergeCell ref="F62:H62"/>
    <mergeCell ref="I62:J62"/>
    <mergeCell ref="K62:L62"/>
    <mergeCell ref="M62:N62"/>
    <mergeCell ref="Z62:AP62"/>
    <mergeCell ref="F63:H63"/>
    <mergeCell ref="I63:J63"/>
    <mergeCell ref="K63:L63"/>
    <mergeCell ref="M63:N63"/>
    <mergeCell ref="F61:H61"/>
    <mergeCell ref="I61:J61"/>
    <mergeCell ref="K61:L61"/>
    <mergeCell ref="M61:N61"/>
    <mergeCell ref="P61:R61"/>
    <mergeCell ref="S61:T61"/>
    <mergeCell ref="U61:V61"/>
    <mergeCell ref="W61:X61"/>
    <mergeCell ref="Z61:AP61"/>
    <mergeCell ref="CC59:CC60"/>
    <mergeCell ref="F60:H60"/>
    <mergeCell ref="I60:J60"/>
    <mergeCell ref="K60:L60"/>
    <mergeCell ref="M60:N60"/>
    <mergeCell ref="P60:R60"/>
    <mergeCell ref="S60:T60"/>
    <mergeCell ref="U60:V60"/>
    <mergeCell ref="W60:X60"/>
    <mergeCell ref="Z60:AP60"/>
    <mergeCell ref="F59:H59"/>
    <mergeCell ref="I59:J59"/>
    <mergeCell ref="K59:L59"/>
    <mergeCell ref="M59:N59"/>
    <mergeCell ref="P59:R59"/>
    <mergeCell ref="S59:T59"/>
    <mergeCell ref="U59:V59"/>
    <mergeCell ref="W59:X59"/>
    <mergeCell ref="Z59:AP59"/>
    <mergeCell ref="U57:V57"/>
    <mergeCell ref="W57:X57"/>
    <mergeCell ref="Z57:AP57"/>
    <mergeCell ref="F58:H58"/>
    <mergeCell ref="I58:J58"/>
    <mergeCell ref="K58:L58"/>
    <mergeCell ref="M58:N58"/>
    <mergeCell ref="P58:R58"/>
    <mergeCell ref="S58:T58"/>
    <mergeCell ref="U58:V58"/>
    <mergeCell ref="F57:H57"/>
    <mergeCell ref="I57:J57"/>
    <mergeCell ref="K57:L57"/>
    <mergeCell ref="M57:N57"/>
    <mergeCell ref="P57:R57"/>
    <mergeCell ref="S57:T57"/>
    <mergeCell ref="W58:X58"/>
    <mergeCell ref="Z58:AP58"/>
    <mergeCell ref="F56:H56"/>
    <mergeCell ref="I56:J56"/>
    <mergeCell ref="K56:L56"/>
    <mergeCell ref="M56:N56"/>
    <mergeCell ref="P56:R56"/>
    <mergeCell ref="S56:T56"/>
    <mergeCell ref="U56:V56"/>
    <mergeCell ref="W56:X56"/>
    <mergeCell ref="Z56:AP56"/>
    <mergeCell ref="F55:H55"/>
    <mergeCell ref="I55:J55"/>
    <mergeCell ref="K55:L55"/>
    <mergeCell ref="M55:N55"/>
    <mergeCell ref="P55:R55"/>
    <mergeCell ref="S55:T55"/>
    <mergeCell ref="U55:V55"/>
    <mergeCell ref="W55:X55"/>
    <mergeCell ref="AA55:AP55"/>
    <mergeCell ref="Y51:AA51"/>
    <mergeCell ref="AB52:AD53"/>
    <mergeCell ref="AE52:AF53"/>
    <mergeCell ref="AG52:AI53"/>
    <mergeCell ref="AJ52:AK53"/>
    <mergeCell ref="CC53:CC54"/>
    <mergeCell ref="F54:H54"/>
    <mergeCell ref="I54:J54"/>
    <mergeCell ref="M54:N54"/>
    <mergeCell ref="P54:R54"/>
    <mergeCell ref="S54:T54"/>
    <mergeCell ref="W54:X54"/>
    <mergeCell ref="Z49:AA49"/>
    <mergeCell ref="AO49:AP49"/>
    <mergeCell ref="D50:E51"/>
    <mergeCell ref="F50:G51"/>
    <mergeCell ref="H50:I50"/>
    <mergeCell ref="M50:O50"/>
    <mergeCell ref="P50:R50"/>
    <mergeCell ref="S50:U50"/>
    <mergeCell ref="V50:X50"/>
    <mergeCell ref="Y50:AA50"/>
    <mergeCell ref="AB48:AB49"/>
    <mergeCell ref="AC48:AD49"/>
    <mergeCell ref="D49:E49"/>
    <mergeCell ref="F49:G49"/>
    <mergeCell ref="H49:I49"/>
    <mergeCell ref="L49:L51"/>
    <mergeCell ref="N49:O49"/>
    <mergeCell ref="Q49:R49"/>
    <mergeCell ref="T49:U49"/>
    <mergeCell ref="W49:X49"/>
    <mergeCell ref="AB50:AB51"/>
    <mergeCell ref="AC50:AD51"/>
    <mergeCell ref="AO50:AP51"/>
    <mergeCell ref="H51:I51"/>
    <mergeCell ref="Y47:AA47"/>
    <mergeCell ref="AL47:AN51"/>
    <mergeCell ref="AO47:AP48"/>
    <mergeCell ref="CC47:CC48"/>
    <mergeCell ref="H48:I48"/>
    <mergeCell ref="M48:O48"/>
    <mergeCell ref="P48:R48"/>
    <mergeCell ref="S48:U48"/>
    <mergeCell ref="V48:X48"/>
    <mergeCell ref="Y48:AA48"/>
    <mergeCell ref="AC46:AD47"/>
    <mergeCell ref="AE46:AF51"/>
    <mergeCell ref="AG46:AI51"/>
    <mergeCell ref="AJ46:AK51"/>
    <mergeCell ref="AL46:AN46"/>
    <mergeCell ref="AO46:AP46"/>
    <mergeCell ref="N46:O46"/>
    <mergeCell ref="Q46:R46"/>
    <mergeCell ref="T46:U46"/>
    <mergeCell ref="W46:X46"/>
    <mergeCell ref="Z46:AA46"/>
    <mergeCell ref="AB46:AB47"/>
    <mergeCell ref="M47:O47"/>
    <mergeCell ref="P47:R47"/>
    <mergeCell ref="S47:U47"/>
    <mergeCell ref="V47:X47"/>
    <mergeCell ref="C46:C51"/>
    <mergeCell ref="D46:D48"/>
    <mergeCell ref="E46:E48"/>
    <mergeCell ref="F46:G48"/>
    <mergeCell ref="H46:I46"/>
    <mergeCell ref="L46:L48"/>
    <mergeCell ref="H47:I47"/>
    <mergeCell ref="M51:O51"/>
    <mergeCell ref="P51:R51"/>
    <mergeCell ref="S51:U51"/>
    <mergeCell ref="V51:X51"/>
    <mergeCell ref="AO43:AP43"/>
    <mergeCell ref="D44:E45"/>
    <mergeCell ref="F44:G45"/>
    <mergeCell ref="H44:I44"/>
    <mergeCell ref="M44:O44"/>
    <mergeCell ref="P44:R44"/>
    <mergeCell ref="S44:U44"/>
    <mergeCell ref="V44:X44"/>
    <mergeCell ref="Y44:AA44"/>
    <mergeCell ref="AB42:AB43"/>
    <mergeCell ref="AC42:AD43"/>
    <mergeCell ref="D43:E43"/>
    <mergeCell ref="F43:G43"/>
    <mergeCell ref="H43:I43"/>
    <mergeCell ref="L43:L45"/>
    <mergeCell ref="N43:O43"/>
    <mergeCell ref="Q43:R43"/>
    <mergeCell ref="T43:U43"/>
    <mergeCell ref="W43:X43"/>
    <mergeCell ref="AB44:AB45"/>
    <mergeCell ref="AC44:AD45"/>
    <mergeCell ref="AO44:AP45"/>
    <mergeCell ref="H45:I45"/>
    <mergeCell ref="M45:O45"/>
    <mergeCell ref="AL41:AN45"/>
    <mergeCell ref="AO41:AP42"/>
    <mergeCell ref="CC41:CC42"/>
    <mergeCell ref="H42:I42"/>
    <mergeCell ref="M42:O42"/>
    <mergeCell ref="P42:R42"/>
    <mergeCell ref="S42:U42"/>
    <mergeCell ref="V42:X42"/>
    <mergeCell ref="Y42:AA42"/>
    <mergeCell ref="AC40:AD41"/>
    <mergeCell ref="AE40:AF45"/>
    <mergeCell ref="AG40:AI45"/>
    <mergeCell ref="AJ40:AK45"/>
    <mergeCell ref="AL40:AN40"/>
    <mergeCell ref="AO40:AP40"/>
    <mergeCell ref="N40:O40"/>
    <mergeCell ref="Q40:R40"/>
    <mergeCell ref="T40:U40"/>
    <mergeCell ref="W40:X40"/>
    <mergeCell ref="Z40:AA40"/>
    <mergeCell ref="AB40:AB41"/>
    <mergeCell ref="M41:O41"/>
    <mergeCell ref="P41:R41"/>
    <mergeCell ref="Z43:AA43"/>
    <mergeCell ref="Y39:AA39"/>
    <mergeCell ref="S41:U41"/>
    <mergeCell ref="V41:X41"/>
    <mergeCell ref="C40:C45"/>
    <mergeCell ref="D40:D42"/>
    <mergeCell ref="E40:E42"/>
    <mergeCell ref="F40:G42"/>
    <mergeCell ref="H40:I40"/>
    <mergeCell ref="L40:L42"/>
    <mergeCell ref="H41:I41"/>
    <mergeCell ref="Y41:AA41"/>
    <mergeCell ref="P45:R45"/>
    <mergeCell ref="S45:U45"/>
    <mergeCell ref="V45:X45"/>
    <mergeCell ref="Y45:AA45"/>
    <mergeCell ref="Z37:AA37"/>
    <mergeCell ref="AO37:AP37"/>
    <mergeCell ref="D38:E39"/>
    <mergeCell ref="F38:G39"/>
    <mergeCell ref="H38:I38"/>
    <mergeCell ref="M38:O38"/>
    <mergeCell ref="P38:R38"/>
    <mergeCell ref="S38:U38"/>
    <mergeCell ref="V38:X38"/>
    <mergeCell ref="Y38:AA38"/>
    <mergeCell ref="AB36:AB37"/>
    <mergeCell ref="AC36:AD37"/>
    <mergeCell ref="D37:E37"/>
    <mergeCell ref="F37:G37"/>
    <mergeCell ref="H37:I37"/>
    <mergeCell ref="L37:L39"/>
    <mergeCell ref="N37:O37"/>
    <mergeCell ref="Q37:R37"/>
    <mergeCell ref="T37:U37"/>
    <mergeCell ref="W37:X37"/>
    <mergeCell ref="AB38:AB39"/>
    <mergeCell ref="AC38:AD39"/>
    <mergeCell ref="AO38:AP39"/>
    <mergeCell ref="H39:I39"/>
    <mergeCell ref="Y35:AA35"/>
    <mergeCell ref="AL35:AN39"/>
    <mergeCell ref="AO35:AP36"/>
    <mergeCell ref="CC35:CC36"/>
    <mergeCell ref="H36:I36"/>
    <mergeCell ref="M36:O36"/>
    <mergeCell ref="P36:R36"/>
    <mergeCell ref="S36:U36"/>
    <mergeCell ref="V36:X36"/>
    <mergeCell ref="Y36:AA36"/>
    <mergeCell ref="AC34:AD35"/>
    <mergeCell ref="AE34:AF39"/>
    <mergeCell ref="AG34:AI39"/>
    <mergeCell ref="AJ34:AK39"/>
    <mergeCell ref="AL34:AN34"/>
    <mergeCell ref="AO34:AP34"/>
    <mergeCell ref="N34:O34"/>
    <mergeCell ref="Q34:R34"/>
    <mergeCell ref="T34:U34"/>
    <mergeCell ref="W34:X34"/>
    <mergeCell ref="Z34:AA34"/>
    <mergeCell ref="AB34:AB35"/>
    <mergeCell ref="M35:O35"/>
    <mergeCell ref="P35:R35"/>
    <mergeCell ref="S35:U35"/>
    <mergeCell ref="V35:X35"/>
    <mergeCell ref="C34:C39"/>
    <mergeCell ref="D34:D36"/>
    <mergeCell ref="E34:E36"/>
    <mergeCell ref="F34:G36"/>
    <mergeCell ref="H34:I34"/>
    <mergeCell ref="L34:L36"/>
    <mergeCell ref="H35:I35"/>
    <mergeCell ref="M39:O39"/>
    <mergeCell ref="P39:R39"/>
    <mergeCell ref="S39:U39"/>
    <mergeCell ref="V39:X39"/>
    <mergeCell ref="AO31:AP31"/>
    <mergeCell ref="D32:E33"/>
    <mergeCell ref="F32:G33"/>
    <mergeCell ref="H32:I32"/>
    <mergeCell ref="M32:O32"/>
    <mergeCell ref="P32:R32"/>
    <mergeCell ref="S32:U32"/>
    <mergeCell ref="V32:X32"/>
    <mergeCell ref="Y32:AA32"/>
    <mergeCell ref="AB30:AB31"/>
    <mergeCell ref="AC30:AD31"/>
    <mergeCell ref="D31:E31"/>
    <mergeCell ref="F31:G31"/>
    <mergeCell ref="H31:I31"/>
    <mergeCell ref="L31:L33"/>
    <mergeCell ref="N31:O31"/>
    <mergeCell ref="Q31:R31"/>
    <mergeCell ref="T31:U31"/>
    <mergeCell ref="W31:X31"/>
    <mergeCell ref="AB32:AB33"/>
    <mergeCell ref="AC32:AD33"/>
    <mergeCell ref="AO32:AP33"/>
    <mergeCell ref="H33:I33"/>
    <mergeCell ref="M33:O33"/>
    <mergeCell ref="AL29:AN33"/>
    <mergeCell ref="AO29:AP30"/>
    <mergeCell ref="CC29:CC30"/>
    <mergeCell ref="H30:I30"/>
    <mergeCell ref="M30:O30"/>
    <mergeCell ref="P30:R30"/>
    <mergeCell ref="S30:U30"/>
    <mergeCell ref="V30:X30"/>
    <mergeCell ref="Y30:AA30"/>
    <mergeCell ref="AC28:AD29"/>
    <mergeCell ref="AE28:AF33"/>
    <mergeCell ref="AG28:AI33"/>
    <mergeCell ref="AJ28:AK33"/>
    <mergeCell ref="AL28:AN28"/>
    <mergeCell ref="AO28:AP28"/>
    <mergeCell ref="N28:O28"/>
    <mergeCell ref="Q28:R28"/>
    <mergeCell ref="T28:U28"/>
    <mergeCell ref="W28:X28"/>
    <mergeCell ref="Z28:AA28"/>
    <mergeCell ref="AB28:AB29"/>
    <mergeCell ref="M29:O29"/>
    <mergeCell ref="P29:R29"/>
    <mergeCell ref="Z31:AA31"/>
    <mergeCell ref="Y27:AA27"/>
    <mergeCell ref="S29:U29"/>
    <mergeCell ref="V29:X29"/>
    <mergeCell ref="C28:C33"/>
    <mergeCell ref="D28:D30"/>
    <mergeCell ref="E28:E30"/>
    <mergeCell ref="F28:G30"/>
    <mergeCell ref="H28:I28"/>
    <mergeCell ref="L28:L30"/>
    <mergeCell ref="H29:I29"/>
    <mergeCell ref="Y29:AA29"/>
    <mergeCell ref="P33:R33"/>
    <mergeCell ref="S33:U33"/>
    <mergeCell ref="V33:X33"/>
    <mergeCell ref="Y33:AA33"/>
    <mergeCell ref="Z25:AA25"/>
    <mergeCell ref="AO25:AP25"/>
    <mergeCell ref="D26:E27"/>
    <mergeCell ref="F26:G27"/>
    <mergeCell ref="H26:I26"/>
    <mergeCell ref="M26:O26"/>
    <mergeCell ref="P26:R26"/>
    <mergeCell ref="S26:U26"/>
    <mergeCell ref="V26:X26"/>
    <mergeCell ref="Y26:AA26"/>
    <mergeCell ref="AB24:AB25"/>
    <mergeCell ref="AC24:AD25"/>
    <mergeCell ref="D25:E25"/>
    <mergeCell ref="F25:G25"/>
    <mergeCell ref="H25:I25"/>
    <mergeCell ref="L25:L27"/>
    <mergeCell ref="N25:O25"/>
    <mergeCell ref="Q25:R25"/>
    <mergeCell ref="T25:U25"/>
    <mergeCell ref="W25:X25"/>
    <mergeCell ref="AB26:AB27"/>
    <mergeCell ref="AC26:AD27"/>
    <mergeCell ref="AO26:AP27"/>
    <mergeCell ref="H27:I27"/>
    <mergeCell ref="Y23:AA23"/>
    <mergeCell ref="AL23:AN27"/>
    <mergeCell ref="AO23:AP24"/>
    <mergeCell ref="CC23:CC24"/>
    <mergeCell ref="H24:I24"/>
    <mergeCell ref="M24:O24"/>
    <mergeCell ref="P24:R24"/>
    <mergeCell ref="S24:U24"/>
    <mergeCell ref="V24:X24"/>
    <mergeCell ref="Y24:AA24"/>
    <mergeCell ref="AC22:AD23"/>
    <mergeCell ref="AE22:AF27"/>
    <mergeCell ref="AG22:AI27"/>
    <mergeCell ref="AJ22:AK27"/>
    <mergeCell ref="AL22:AN22"/>
    <mergeCell ref="AO22:AP22"/>
    <mergeCell ref="N22:O22"/>
    <mergeCell ref="Q22:R22"/>
    <mergeCell ref="T22:U22"/>
    <mergeCell ref="W22:X22"/>
    <mergeCell ref="Z22:AA22"/>
    <mergeCell ref="AB22:AB23"/>
    <mergeCell ref="M23:O23"/>
    <mergeCell ref="P23:R23"/>
    <mergeCell ref="S23:U23"/>
    <mergeCell ref="V23:X23"/>
    <mergeCell ref="C22:C27"/>
    <mergeCell ref="D22:D24"/>
    <mergeCell ref="E22:E24"/>
    <mergeCell ref="F22:G24"/>
    <mergeCell ref="H22:I22"/>
    <mergeCell ref="L22:L24"/>
    <mergeCell ref="H23:I23"/>
    <mergeCell ref="M27:O27"/>
    <mergeCell ref="P27:R27"/>
    <mergeCell ref="S27:U27"/>
    <mergeCell ref="V27:X27"/>
    <mergeCell ref="CM18:CN19"/>
    <mergeCell ref="H19:I21"/>
    <mergeCell ref="D20:E20"/>
    <mergeCell ref="F20:G20"/>
    <mergeCell ref="J20:J21"/>
    <mergeCell ref="K20:K21"/>
    <mergeCell ref="BY20:BY21"/>
    <mergeCell ref="BZ20:BZ21"/>
    <mergeCell ref="F21:G21"/>
    <mergeCell ref="M21:AA21"/>
    <mergeCell ref="AJ18:AK21"/>
    <mergeCell ref="AL18:AN21"/>
    <mergeCell ref="AO18:AP21"/>
    <mergeCell ref="BW18:BX21"/>
    <mergeCell ref="BY18:BZ19"/>
    <mergeCell ref="CA18:CA19"/>
    <mergeCell ref="S18:U20"/>
    <mergeCell ref="V18:X20"/>
    <mergeCell ref="Y18:AA20"/>
    <mergeCell ref="AB18:AD21"/>
    <mergeCell ref="AE18:AF21"/>
    <mergeCell ref="AG18:AI21"/>
    <mergeCell ref="C18:C21"/>
    <mergeCell ref="D18:G19"/>
    <mergeCell ref="H18:K18"/>
    <mergeCell ref="L18:L21"/>
    <mergeCell ref="M18:O20"/>
    <mergeCell ref="P18:R20"/>
    <mergeCell ref="AF15:AH15"/>
    <mergeCell ref="AI15:AK15"/>
    <mergeCell ref="AL15:AN15"/>
    <mergeCell ref="AO15:AP16"/>
    <mergeCell ref="Z16:AA16"/>
    <mergeCell ref="AB16:AC16"/>
    <mergeCell ref="AD16:AE16"/>
    <mergeCell ref="AF16:AH16"/>
    <mergeCell ref="AI16:AK16"/>
    <mergeCell ref="AL16:AN16"/>
    <mergeCell ref="AO14:AP14"/>
    <mergeCell ref="C15:D16"/>
    <mergeCell ref="E15:G16"/>
    <mergeCell ref="H15:I16"/>
    <mergeCell ref="J15:M16"/>
    <mergeCell ref="O15:P16"/>
    <mergeCell ref="Q15:W16"/>
    <mergeCell ref="Z15:AA15"/>
    <mergeCell ref="AB15:AC15"/>
    <mergeCell ref="AD15:AE15"/>
    <mergeCell ref="AD13:AE13"/>
    <mergeCell ref="AF13:AH13"/>
    <mergeCell ref="AI13:AK13"/>
    <mergeCell ref="AL13:AN13"/>
    <mergeCell ref="Z14:AA14"/>
    <mergeCell ref="AB14:AC14"/>
    <mergeCell ref="AD14:AE14"/>
    <mergeCell ref="AF14:AH14"/>
    <mergeCell ref="AI14:AK14"/>
    <mergeCell ref="AL14:AN14"/>
    <mergeCell ref="C13:D14"/>
    <mergeCell ref="E13:E14"/>
    <mergeCell ref="F13:F14"/>
    <mergeCell ref="H13:I14"/>
    <mergeCell ref="K13:L14"/>
    <mergeCell ref="O13:P14"/>
    <mergeCell ref="Q13:W14"/>
    <mergeCell ref="Z13:AA13"/>
    <mergeCell ref="AB13:AC13"/>
    <mergeCell ref="AO10:AP10"/>
    <mergeCell ref="C11:D12"/>
    <mergeCell ref="E11:E12"/>
    <mergeCell ref="F11:F12"/>
    <mergeCell ref="H11:I12"/>
    <mergeCell ref="K11:L12"/>
    <mergeCell ref="O11:P12"/>
    <mergeCell ref="Q11:X12"/>
    <mergeCell ref="Z11:AA11"/>
    <mergeCell ref="AB11:AC11"/>
    <mergeCell ref="AD11:AE11"/>
    <mergeCell ref="AF11:AH11"/>
    <mergeCell ref="AI11:AK11"/>
    <mergeCell ref="AL11:AN11"/>
    <mergeCell ref="AO11:AP12"/>
    <mergeCell ref="Z12:AA12"/>
    <mergeCell ref="AB12:AC12"/>
    <mergeCell ref="AD12:AE12"/>
    <mergeCell ref="AF12:AH12"/>
    <mergeCell ref="AI12:AK12"/>
    <mergeCell ref="AL12:AN12"/>
    <mergeCell ref="AF9:AH9"/>
    <mergeCell ref="AI9:AK9"/>
    <mergeCell ref="AL9:AN9"/>
    <mergeCell ref="Z10:AA10"/>
    <mergeCell ref="AB10:AC10"/>
    <mergeCell ref="AD10:AE10"/>
    <mergeCell ref="AF10:AH10"/>
    <mergeCell ref="AI10:AK10"/>
    <mergeCell ref="AL10:AN10"/>
    <mergeCell ref="AB7:AD8"/>
    <mergeCell ref="C8:C10"/>
    <mergeCell ref="D8:M10"/>
    <mergeCell ref="O9:P10"/>
    <mergeCell ref="Q9:X10"/>
    <mergeCell ref="AB9:AC9"/>
    <mergeCell ref="AD9:AE9"/>
    <mergeCell ref="B3:R4"/>
    <mergeCell ref="C5:L6"/>
    <mergeCell ref="O5:P6"/>
    <mergeCell ref="Q5:R6"/>
    <mergeCell ref="S5:T6"/>
    <mergeCell ref="Z7:AA8"/>
  </mergeCells>
  <phoneticPr fontId="2"/>
  <conditionalFormatting sqref="N22">
    <cfRule type="cellIs" priority="49" operator="notEqual">
      <formula>"0"</formula>
    </cfRule>
  </conditionalFormatting>
  <conditionalFormatting sqref="N25 M27">
    <cfRule type="cellIs" priority="51" operator="notEqual">
      <formula>"0"</formula>
    </cfRule>
  </conditionalFormatting>
  <conditionalFormatting sqref="N28">
    <cfRule type="cellIs" priority="39" operator="notEqual">
      <formula>"0"</formula>
    </cfRule>
  </conditionalFormatting>
  <conditionalFormatting sqref="N31 M33">
    <cfRule type="cellIs" priority="40" operator="notEqual">
      <formula>"0"</formula>
    </cfRule>
  </conditionalFormatting>
  <conditionalFormatting sqref="N34">
    <cfRule type="cellIs" priority="29" operator="notEqual">
      <formula>"0"</formula>
    </cfRule>
  </conditionalFormatting>
  <conditionalFormatting sqref="N37 M39">
    <cfRule type="cellIs" priority="30" operator="notEqual">
      <formula>"0"</formula>
    </cfRule>
  </conditionalFormatting>
  <conditionalFormatting sqref="N40">
    <cfRule type="cellIs" priority="19" operator="notEqual">
      <formula>"0"</formula>
    </cfRule>
  </conditionalFormatting>
  <conditionalFormatting sqref="N43 M45">
    <cfRule type="cellIs" priority="20" operator="notEqual">
      <formula>"0"</formula>
    </cfRule>
  </conditionalFormatting>
  <conditionalFormatting sqref="N46">
    <cfRule type="cellIs" priority="9" operator="notEqual">
      <formula>"0"</formula>
    </cfRule>
  </conditionalFormatting>
  <conditionalFormatting sqref="N49 M51">
    <cfRule type="cellIs" priority="10" operator="notEqual">
      <formula>"0"</formula>
    </cfRule>
  </conditionalFormatting>
  <conditionalFormatting sqref="N53">
    <cfRule type="cellIs" priority="50" operator="notEqual">
      <formula>"0"</formula>
    </cfRule>
  </conditionalFormatting>
  <conditionalFormatting sqref="Q22">
    <cfRule type="cellIs" priority="48" operator="notEqual">
      <formula>"0"</formula>
    </cfRule>
  </conditionalFormatting>
  <conditionalFormatting sqref="Q25 P27">
    <cfRule type="cellIs" priority="44" operator="notEqual">
      <formula>"0"</formula>
    </cfRule>
  </conditionalFormatting>
  <conditionalFormatting sqref="Q28">
    <cfRule type="cellIs" priority="38" operator="notEqual">
      <formula>"0"</formula>
    </cfRule>
  </conditionalFormatting>
  <conditionalFormatting sqref="Q31 P33">
    <cfRule type="cellIs" priority="34" operator="notEqual">
      <formula>"0"</formula>
    </cfRule>
  </conditionalFormatting>
  <conditionalFormatting sqref="Q34">
    <cfRule type="cellIs" priority="28" operator="notEqual">
      <formula>"0"</formula>
    </cfRule>
  </conditionalFormatting>
  <conditionalFormatting sqref="Q37 P39">
    <cfRule type="cellIs" priority="24" operator="notEqual">
      <formula>"0"</formula>
    </cfRule>
  </conditionalFormatting>
  <conditionalFormatting sqref="Q40">
    <cfRule type="cellIs" priority="18" operator="notEqual">
      <formula>"0"</formula>
    </cfRule>
  </conditionalFormatting>
  <conditionalFormatting sqref="Q43 P45">
    <cfRule type="cellIs" priority="14" operator="notEqual">
      <formula>"0"</formula>
    </cfRule>
  </conditionalFormatting>
  <conditionalFormatting sqref="Q46">
    <cfRule type="cellIs" priority="8" operator="notEqual">
      <formula>"0"</formula>
    </cfRule>
  </conditionalFormatting>
  <conditionalFormatting sqref="Q49 P51">
    <cfRule type="cellIs" priority="4" operator="notEqual">
      <formula>"0"</formula>
    </cfRule>
  </conditionalFormatting>
  <conditionalFormatting sqref="T22">
    <cfRule type="cellIs" priority="47" operator="notEqual">
      <formula>"0"</formula>
    </cfRule>
  </conditionalFormatting>
  <conditionalFormatting sqref="T25 S27">
    <cfRule type="cellIs" priority="43" operator="notEqual">
      <formula>"0"</formula>
    </cfRule>
  </conditionalFormatting>
  <conditionalFormatting sqref="T28">
    <cfRule type="cellIs" priority="37" operator="notEqual">
      <formula>"0"</formula>
    </cfRule>
  </conditionalFormatting>
  <conditionalFormatting sqref="T31 S33">
    <cfRule type="cellIs" priority="33" operator="notEqual">
      <formula>"0"</formula>
    </cfRule>
  </conditionalFormatting>
  <conditionalFormatting sqref="T34">
    <cfRule type="cellIs" priority="27" operator="notEqual">
      <formula>"0"</formula>
    </cfRule>
  </conditionalFormatting>
  <conditionalFormatting sqref="T37 S39">
    <cfRule type="cellIs" priority="23" operator="notEqual">
      <formula>"0"</formula>
    </cfRule>
  </conditionalFormatting>
  <conditionalFormatting sqref="T40">
    <cfRule type="cellIs" priority="17" operator="notEqual">
      <formula>"0"</formula>
    </cfRule>
  </conditionalFormatting>
  <conditionalFormatting sqref="T43 S45">
    <cfRule type="cellIs" priority="13" operator="notEqual">
      <formula>"0"</formula>
    </cfRule>
  </conditionalFormatting>
  <conditionalFormatting sqref="T46">
    <cfRule type="cellIs" priority="7" operator="notEqual">
      <formula>"0"</formula>
    </cfRule>
  </conditionalFormatting>
  <conditionalFormatting sqref="T49 S51">
    <cfRule type="cellIs" priority="3" operator="notEqual">
      <formula>"0"</formula>
    </cfRule>
  </conditionalFormatting>
  <conditionalFormatting sqref="W22">
    <cfRule type="cellIs" priority="46" operator="notEqual">
      <formula>"0"</formula>
    </cfRule>
  </conditionalFormatting>
  <conditionalFormatting sqref="W25 V27">
    <cfRule type="cellIs" priority="42" operator="notEqual">
      <formula>"0"</formula>
    </cfRule>
  </conditionalFormatting>
  <conditionalFormatting sqref="W28">
    <cfRule type="cellIs" priority="36" operator="notEqual">
      <formula>"0"</formula>
    </cfRule>
  </conditionalFormatting>
  <conditionalFormatting sqref="W31 V33">
    <cfRule type="cellIs" priority="32" operator="notEqual">
      <formula>"0"</formula>
    </cfRule>
  </conditionalFormatting>
  <conditionalFormatting sqref="W34">
    <cfRule type="cellIs" priority="26" operator="notEqual">
      <formula>"0"</formula>
    </cfRule>
  </conditionalFormatting>
  <conditionalFormatting sqref="W37 V39">
    <cfRule type="cellIs" priority="22" operator="notEqual">
      <formula>"0"</formula>
    </cfRule>
  </conditionalFormatting>
  <conditionalFormatting sqref="W40">
    <cfRule type="cellIs" priority="16" operator="notEqual">
      <formula>"0"</formula>
    </cfRule>
  </conditionalFormatting>
  <conditionalFormatting sqref="W43 V45">
    <cfRule type="cellIs" priority="12" operator="notEqual">
      <formula>"0"</formula>
    </cfRule>
  </conditionalFormatting>
  <conditionalFormatting sqref="W46">
    <cfRule type="cellIs" priority="6" operator="notEqual">
      <formula>"0"</formula>
    </cfRule>
  </conditionalFormatting>
  <conditionalFormatting sqref="W49 V51">
    <cfRule type="cellIs" priority="2" operator="notEqual">
      <formula>"0"</formula>
    </cfRule>
  </conditionalFormatting>
  <conditionalFormatting sqref="Z22">
    <cfRule type="cellIs" priority="45" operator="notEqual">
      <formula>"0"</formula>
    </cfRule>
  </conditionalFormatting>
  <conditionalFormatting sqref="Z25 Y27">
    <cfRule type="cellIs" priority="41" operator="notEqual">
      <formula>"0"</formula>
    </cfRule>
  </conditionalFormatting>
  <conditionalFormatting sqref="Z28">
    <cfRule type="cellIs" priority="35" operator="notEqual">
      <formula>"0"</formula>
    </cfRule>
  </conditionalFormatting>
  <conditionalFormatting sqref="Z31 Y33">
    <cfRule type="cellIs" priority="31" operator="notEqual">
      <formula>"0"</formula>
    </cfRule>
  </conditionalFormatting>
  <conditionalFormatting sqref="Z34">
    <cfRule type="cellIs" priority="25" operator="notEqual">
      <formula>"0"</formula>
    </cfRule>
  </conditionalFormatting>
  <conditionalFormatting sqref="Z37 Y39">
    <cfRule type="cellIs" priority="21" operator="notEqual">
      <formula>"0"</formula>
    </cfRule>
  </conditionalFormatting>
  <conditionalFormatting sqref="Z40">
    <cfRule type="cellIs" priority="15" operator="notEqual">
      <formula>"0"</formula>
    </cfRule>
  </conditionalFormatting>
  <conditionalFormatting sqref="Z43 Y45">
    <cfRule type="cellIs" priority="11" operator="notEqual">
      <formula>"0"</formula>
    </cfRule>
  </conditionalFormatting>
  <conditionalFormatting sqref="Z46">
    <cfRule type="cellIs" priority="5" operator="notEqual">
      <formula>"0"</formula>
    </cfRule>
  </conditionalFormatting>
  <conditionalFormatting sqref="Z49 Y51">
    <cfRule type="cellIs" priority="1" operator="notEqual">
      <formula>"0"</formula>
    </cfRule>
  </conditionalFormatting>
  <dataValidations count="7">
    <dataValidation type="list" allowBlank="1" showInputMessage="1" showErrorMessage="1" sqref="M22 P22 S22 V22 Y22 M34 P34 S34 V34 Y34 M40 P40 S40 V40 Y40 M28 P28 S28 V28 Y28 M46 P46 S46 V46 Y46" xr:uid="{ACE0320F-E31F-45EB-9080-51B1930AE454}">
      <formula1>$CU$22:$CU$122</formula1>
    </dataValidation>
    <dataValidation type="list" allowBlank="1" showInputMessage="1" showErrorMessage="1" sqref="M53 Q53" xr:uid="{D9F1A38A-0940-4781-AAE9-52E751481E7A}">
      <formula1>$DG$22:$DG$73</formula1>
    </dataValidation>
    <dataValidation type="list" allowBlank="1" showInputMessage="1" showErrorMessage="1" sqref="AS138:BS138 AL22:AN22 AL28:AN28 AL34:AN34 AL40:AN40 AL46:AN46" xr:uid="{972FC00B-B08E-490E-B303-3F91B9454AA8}">
      <formula1>$CT$22:$CT$28</formula1>
    </dataValidation>
    <dataValidation type="list" allowBlank="1" showInputMessage="1" showErrorMessage="1" sqref="Q5:R6" xr:uid="{BF1899D6-FFA2-47B5-A6B5-685E4560B6F7}">
      <formula1>$CP$22:$CP$25</formula1>
    </dataValidation>
    <dataValidation type="list" allowBlank="1" showInputMessage="1" showErrorMessage="1" sqref="AB7:AD8" xr:uid="{A75CC67E-956F-4ABE-A94E-8804051925AE}">
      <formula1>$CQ$22:$CQ$24</formula1>
    </dataValidation>
    <dataValidation type="list" allowBlank="1" showInputMessage="1" showErrorMessage="1" sqref="M43 P43 Y43 M37 P37 M31 P31 Y31 V31 M25 V43 Y37 V37 S37 S31 S43 P25 Y25 V25 S25 M49 P49 Y49 V49 S49" xr:uid="{81BC76FA-CB80-4587-9A3F-B85E9FBE4938}">
      <formula1>$CZ$22:$CZ$30</formula1>
    </dataValidation>
    <dataValidation type="list" allowBlank="1" showInputMessage="1" showErrorMessage="1" sqref="AK9 J53 J22:J51" xr:uid="{EF1F61B4-8014-4ABB-A418-D84F72B99D97}">
      <formula1>$CR$23:$CR$24</formula1>
    </dataValidation>
  </dataValidations>
  <pageMargins left="0.28999999999999998" right="0.11811023622047245" top="0.31" bottom="0.15748031496062992" header="0.23622047244094491" footer="0.19685039370078741"/>
  <pageSetup paperSize="9" scale="60" fitToHeight="0" orientation="landscape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92CF8-219C-495D-8E1A-C36A1140B6FA}">
  <dimension ref="A1:DS212"/>
  <sheetViews>
    <sheetView zoomScale="90" zoomScaleNormal="90" zoomScaleSheetLayoutView="80" zoomScalePageLayoutView="80" workbookViewId="0">
      <selection activeCell="F26" sqref="F26:G27"/>
    </sheetView>
  </sheetViews>
  <sheetFormatPr defaultColWidth="5" defaultRowHeight="16.5" customHeight="1" outlineLevelCol="1" x14ac:dyDescent="0.15"/>
  <cols>
    <col min="1" max="1" width="1.375" style="20" customWidth="1"/>
    <col min="2" max="2" width="5.125" style="20" customWidth="1"/>
    <col min="3" max="18" width="5.625" style="20" customWidth="1"/>
    <col min="19" max="19" width="5.625" style="18" customWidth="1"/>
    <col min="20" max="20" width="5.625" style="22" customWidth="1"/>
    <col min="21" max="23" width="5.625" style="20" customWidth="1"/>
    <col min="24" max="25" width="5.625" style="22" customWidth="1"/>
    <col min="26" max="28" width="5.625" style="20" customWidth="1"/>
    <col min="29" max="29" width="5.625" style="22" customWidth="1"/>
    <col min="30" max="32" width="5.625" style="20" customWidth="1"/>
    <col min="33" max="33" width="5.625" style="22" customWidth="1"/>
    <col min="34" max="36" width="5.625" style="20" customWidth="1"/>
    <col min="37" max="37" width="5.625" style="22" customWidth="1"/>
    <col min="38" max="40" width="5.625" style="20" customWidth="1"/>
    <col min="41" max="41" width="5.625" style="22" customWidth="1"/>
    <col min="42" max="62" width="5.625" style="20" customWidth="1"/>
    <col min="63" max="72" width="5.625" style="20" hidden="1" customWidth="1" outlineLevel="1"/>
    <col min="73" max="74" width="5" style="20" hidden="1" customWidth="1" outlineLevel="1"/>
    <col min="75" max="76" width="8.25" style="14" hidden="1" customWidth="1" outlineLevel="1"/>
    <col min="77" max="77" width="10" style="14" hidden="1" customWidth="1" outlineLevel="1"/>
    <col min="78" max="80" width="10" style="29" hidden="1" customWidth="1" outlineLevel="1"/>
    <col min="81" max="90" width="10" style="23" hidden="1" customWidth="1" outlineLevel="1"/>
    <col min="91" max="91" width="11.75" style="23" hidden="1" customWidth="1" outlineLevel="1"/>
    <col min="92" max="92" width="10" style="23" hidden="1" customWidth="1" outlineLevel="1"/>
    <col min="93" max="94" width="10" style="24" hidden="1" customWidth="1" outlineLevel="1"/>
    <col min="95" max="96" width="11" style="24" hidden="1" customWidth="1" outlineLevel="1"/>
    <col min="97" max="99" width="11" style="25" hidden="1" customWidth="1" outlineLevel="1"/>
    <col min="100" max="101" width="11" style="23" hidden="1" customWidth="1" outlineLevel="1"/>
    <col min="102" max="102" width="11" style="25" hidden="1" customWidth="1" outlineLevel="1"/>
    <col min="103" max="103" width="10" style="23" hidden="1" customWidth="1" outlineLevel="1"/>
    <col min="104" max="104" width="11" style="23" hidden="1" customWidth="1" outlineLevel="1"/>
    <col min="105" max="106" width="10" style="14" hidden="1" customWidth="1" outlineLevel="1"/>
    <col min="107" max="108" width="9.625" style="14" hidden="1" customWidth="1" outlineLevel="1"/>
    <col min="109" max="109" width="7.75" style="15" hidden="1" customWidth="1" outlineLevel="1"/>
    <col min="110" max="110" width="11.5" style="16" customWidth="1" collapsed="1"/>
    <col min="111" max="111" width="9.25" style="14" customWidth="1"/>
    <col min="112" max="112" width="15.75" style="15" customWidth="1"/>
    <col min="113" max="113" width="15.5" style="15" customWidth="1"/>
    <col min="114" max="115" width="17.125" style="15" customWidth="1"/>
    <col min="116" max="116" width="9.25" style="15" customWidth="1"/>
    <col min="117" max="117" width="14.375" style="15" customWidth="1"/>
    <col min="118" max="118" width="10.875" style="15" customWidth="1"/>
    <col min="119" max="119" width="13.75" style="20" customWidth="1"/>
    <col min="120" max="120" width="11.5" style="20" customWidth="1"/>
    <col min="121" max="121" width="5" style="20"/>
    <col min="122" max="130" width="8.25" style="20" customWidth="1"/>
    <col min="131" max="16384" width="5" style="20"/>
  </cols>
  <sheetData>
    <row r="1" spans="2:121" ht="16.5" customHeight="1" x14ac:dyDescent="0.15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X1" s="20"/>
      <c r="Y1" s="6"/>
      <c r="Z1" s="6"/>
      <c r="AA1" s="6"/>
      <c r="AB1" s="6"/>
      <c r="AC1" s="6"/>
      <c r="AD1" s="6"/>
      <c r="AE1" s="6"/>
      <c r="AF1" s="6"/>
      <c r="AG1" s="6"/>
      <c r="AH1" s="6"/>
    </row>
    <row r="2" spans="2:121" s="6" customFormat="1" ht="16.5" customHeight="1" x14ac:dyDescent="0.15">
      <c r="V2" s="20"/>
      <c r="W2" s="20"/>
      <c r="Z2" s="177"/>
      <c r="AA2" s="177"/>
      <c r="AB2" s="177"/>
      <c r="AC2" s="177"/>
      <c r="AD2" s="177"/>
      <c r="AE2" s="177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88"/>
      <c r="BK2" s="188"/>
      <c r="BL2" s="188"/>
      <c r="BM2" s="188"/>
      <c r="BN2" s="188"/>
      <c r="BO2" s="188"/>
      <c r="BP2" s="188"/>
      <c r="BQ2" s="178"/>
      <c r="BR2" s="178"/>
      <c r="BS2" s="188"/>
      <c r="BT2" s="188"/>
      <c r="BZ2" s="8"/>
      <c r="CA2" s="8"/>
      <c r="CB2" s="8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10"/>
      <c r="CP2" s="10"/>
      <c r="CQ2" s="11"/>
      <c r="CR2" s="10"/>
      <c r="CS2" s="12"/>
      <c r="CT2" s="12"/>
      <c r="CU2" s="12"/>
      <c r="CV2" s="9"/>
      <c r="CW2" s="9"/>
      <c r="CX2" s="12"/>
      <c r="CY2" s="9"/>
      <c r="CZ2" s="13"/>
      <c r="DA2" s="14"/>
      <c r="DB2" s="14"/>
      <c r="DC2" s="14"/>
      <c r="DD2" s="14"/>
      <c r="DE2" s="15"/>
      <c r="DF2" s="16"/>
      <c r="DG2" s="14"/>
      <c r="DH2" s="15"/>
      <c r="DI2" s="15"/>
      <c r="DJ2" s="15"/>
      <c r="DK2" s="15"/>
      <c r="DL2" s="15"/>
      <c r="DM2" s="15"/>
      <c r="DN2" s="15"/>
    </row>
    <row r="3" spans="2:121" s="6" customFormat="1" ht="16.5" customHeight="1" x14ac:dyDescent="0.15">
      <c r="B3" s="644" t="s">
        <v>476</v>
      </c>
      <c r="C3" s="644"/>
      <c r="D3" s="644"/>
      <c r="E3" s="644"/>
      <c r="F3" s="644"/>
      <c r="G3" s="644"/>
      <c r="H3" s="644"/>
      <c r="I3" s="644"/>
      <c r="J3" s="644"/>
      <c r="K3" s="644"/>
      <c r="L3" s="644"/>
      <c r="M3" s="644"/>
      <c r="N3" s="644"/>
      <c r="O3" s="644"/>
      <c r="P3" s="644"/>
      <c r="Q3" s="644"/>
      <c r="R3" s="644"/>
      <c r="S3" s="324"/>
      <c r="T3" s="324"/>
      <c r="U3" s="324"/>
      <c r="W3" s="20"/>
      <c r="AR3" s="188"/>
      <c r="AS3" s="188"/>
      <c r="AT3" s="188"/>
      <c r="AU3" s="188"/>
      <c r="AV3" s="188"/>
      <c r="AW3" s="188"/>
      <c r="AX3" s="188"/>
      <c r="AY3" s="188"/>
      <c r="AZ3" s="188"/>
      <c r="BA3" s="188"/>
      <c r="BB3" s="188"/>
      <c r="BC3" s="188"/>
      <c r="BD3" s="188"/>
      <c r="BE3" s="188"/>
      <c r="BF3" s="188"/>
      <c r="BG3" s="188"/>
      <c r="BH3" s="188"/>
      <c r="BI3" s="188"/>
      <c r="BJ3" s="188"/>
      <c r="BK3" s="188"/>
      <c r="BL3" s="188"/>
      <c r="BM3" s="188"/>
      <c r="BN3" s="188"/>
      <c r="BO3" s="188"/>
      <c r="BP3" s="188"/>
      <c r="BQ3" s="188"/>
      <c r="BR3" s="188"/>
      <c r="BS3" s="188"/>
      <c r="BT3" s="188"/>
      <c r="CC3" s="18"/>
      <c r="CD3" s="18"/>
      <c r="CE3" s="9"/>
      <c r="CF3" s="9"/>
      <c r="CG3" s="9"/>
      <c r="CH3" s="9"/>
      <c r="CI3" s="9"/>
      <c r="CJ3" s="9"/>
      <c r="CK3" s="9"/>
      <c r="CL3" s="9"/>
      <c r="CM3" s="9"/>
      <c r="CN3" s="9"/>
      <c r="CO3" s="10"/>
      <c r="CP3" s="10"/>
      <c r="CQ3" s="11"/>
      <c r="CR3" s="10"/>
      <c r="CS3" s="12"/>
      <c r="CT3" s="12"/>
      <c r="CU3" s="12"/>
      <c r="CV3" s="9"/>
      <c r="CW3" s="9"/>
      <c r="CX3" s="12"/>
      <c r="CY3" s="9"/>
      <c r="CZ3" s="13"/>
      <c r="DA3" s="14"/>
      <c r="DB3" s="14"/>
      <c r="DC3" s="14"/>
      <c r="DD3" s="14"/>
      <c r="DE3" s="15"/>
      <c r="DF3" s="16"/>
      <c r="DG3" s="14"/>
      <c r="DH3" s="15"/>
      <c r="DI3" s="15"/>
      <c r="DJ3" s="15"/>
      <c r="DK3" s="15"/>
      <c r="DL3" s="15"/>
      <c r="DM3" s="15"/>
      <c r="DN3" s="15"/>
    </row>
    <row r="4" spans="2:121" s="6" customFormat="1" ht="16.5" customHeight="1" thickBot="1" x14ac:dyDescent="0.2">
      <c r="B4" s="644"/>
      <c r="C4" s="644"/>
      <c r="D4" s="644"/>
      <c r="E4" s="644"/>
      <c r="F4" s="644"/>
      <c r="G4" s="644"/>
      <c r="H4" s="644"/>
      <c r="I4" s="644"/>
      <c r="J4" s="644"/>
      <c r="K4" s="644"/>
      <c r="L4" s="644"/>
      <c r="M4" s="644"/>
      <c r="N4" s="644"/>
      <c r="O4" s="644"/>
      <c r="P4" s="644"/>
      <c r="Q4" s="644"/>
      <c r="R4" s="644"/>
      <c r="S4" s="324"/>
      <c r="T4" s="324"/>
      <c r="U4" s="324"/>
      <c r="V4" s="20"/>
      <c r="W4" s="18"/>
      <c r="X4" s="22"/>
      <c r="Y4" s="22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8"/>
      <c r="BN4" s="188"/>
      <c r="BO4" s="188"/>
      <c r="BP4" s="188"/>
      <c r="BQ4" s="186"/>
      <c r="BR4" s="187"/>
      <c r="BS4" s="178"/>
      <c r="BT4" s="178"/>
      <c r="BZ4" s="19"/>
      <c r="CC4" s="18"/>
      <c r="CD4" s="18"/>
      <c r="CE4" s="9"/>
      <c r="CF4" s="9"/>
      <c r="CG4" s="9"/>
      <c r="CH4" s="9"/>
      <c r="CI4" s="9"/>
      <c r="CJ4" s="9"/>
      <c r="CK4" s="9"/>
      <c r="CL4" s="9"/>
      <c r="CM4" s="9"/>
      <c r="CN4" s="9"/>
      <c r="CO4" s="10"/>
      <c r="CP4" s="10"/>
      <c r="CQ4" s="11"/>
      <c r="CR4" s="10"/>
      <c r="CS4" s="12"/>
      <c r="CT4" s="12"/>
      <c r="CU4" s="12"/>
      <c r="CV4" s="9"/>
      <c r="CW4" s="9"/>
      <c r="CX4" s="12"/>
      <c r="CY4" s="9"/>
      <c r="CZ4" s="13"/>
      <c r="DA4" s="14"/>
      <c r="DB4" s="14"/>
      <c r="DC4" s="14"/>
      <c r="DD4" s="14"/>
      <c r="DE4" s="15"/>
      <c r="DF4" s="16"/>
      <c r="DG4" s="14"/>
      <c r="DH4" s="15"/>
      <c r="DI4" s="15"/>
      <c r="DJ4" s="15"/>
      <c r="DK4" s="15"/>
      <c r="DL4" s="15"/>
      <c r="DM4" s="15"/>
      <c r="DN4" s="15"/>
    </row>
    <row r="5" spans="2:121" ht="16.5" customHeight="1" x14ac:dyDescent="0.15">
      <c r="C5" s="645" t="s">
        <v>1</v>
      </c>
      <c r="D5" s="645"/>
      <c r="E5" s="645"/>
      <c r="F5" s="645"/>
      <c r="G5" s="645"/>
      <c r="H5" s="645"/>
      <c r="I5" s="645"/>
      <c r="J5" s="645"/>
      <c r="K5" s="645"/>
      <c r="L5" s="645"/>
      <c r="O5" s="647" t="s">
        <v>111</v>
      </c>
      <c r="P5" s="648"/>
      <c r="Q5" s="651" t="s">
        <v>442</v>
      </c>
      <c r="R5" s="652"/>
      <c r="S5" s="655">
        <v>10</v>
      </c>
      <c r="T5" s="656"/>
      <c r="U5" s="325"/>
      <c r="AG5" s="20"/>
      <c r="AK5" s="20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8"/>
      <c r="BP5" s="178"/>
      <c r="BQ5" s="186"/>
      <c r="BR5" s="187"/>
      <c r="BS5" s="178"/>
      <c r="BT5" s="178"/>
      <c r="BY5" s="20"/>
      <c r="BZ5" s="7"/>
      <c r="CA5" s="20"/>
      <c r="CB5" s="20"/>
      <c r="CC5" s="22"/>
      <c r="CD5" s="22"/>
      <c r="DJ5" s="16"/>
      <c r="DK5" s="16"/>
      <c r="DL5" s="14"/>
    </row>
    <row r="6" spans="2:121" ht="16.5" customHeight="1" thickBot="1" x14ac:dyDescent="0.2">
      <c r="C6" s="646"/>
      <c r="D6" s="646"/>
      <c r="E6" s="646"/>
      <c r="F6" s="646"/>
      <c r="G6" s="646"/>
      <c r="H6" s="646"/>
      <c r="I6" s="646"/>
      <c r="J6" s="646"/>
      <c r="K6" s="646"/>
      <c r="L6" s="646"/>
      <c r="O6" s="649"/>
      <c r="P6" s="650"/>
      <c r="Q6" s="653"/>
      <c r="R6" s="654"/>
      <c r="S6" s="657"/>
      <c r="T6" s="658"/>
      <c r="U6" s="326" t="s">
        <v>443</v>
      </c>
      <c r="Y6" s="20"/>
      <c r="Z6" s="180" t="s">
        <v>157</v>
      </c>
      <c r="AC6" s="20"/>
      <c r="AD6" s="2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62"/>
      <c r="BC6" s="162"/>
      <c r="BD6" s="162"/>
      <c r="BE6" s="162"/>
      <c r="BF6" s="162"/>
      <c r="BG6" s="162"/>
      <c r="BH6" s="162"/>
      <c r="BI6" s="162"/>
      <c r="BJ6" s="162"/>
      <c r="BK6" s="162"/>
      <c r="BL6" s="162"/>
      <c r="BM6" s="162"/>
      <c r="BN6" s="162"/>
      <c r="BY6" s="20"/>
      <c r="BZ6" s="27"/>
      <c r="CA6" s="27"/>
      <c r="CB6" s="27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V6" s="24"/>
      <c r="CW6" s="24"/>
      <c r="CY6" s="24"/>
      <c r="CZ6" s="24"/>
      <c r="DQ6" s="26"/>
    </row>
    <row r="7" spans="2:121" ht="16.5" customHeight="1" thickBot="1" x14ac:dyDescent="0.2">
      <c r="Q7" s="183" t="s">
        <v>444</v>
      </c>
      <c r="Y7" s="20"/>
      <c r="Z7" s="342" t="s">
        <v>0</v>
      </c>
      <c r="AA7" s="343"/>
      <c r="AB7" s="353" t="s">
        <v>155</v>
      </c>
      <c r="AC7" s="354"/>
      <c r="AD7" s="355"/>
      <c r="AP7" s="297"/>
      <c r="BU7" s="14"/>
      <c r="BV7" s="14"/>
      <c r="BW7" s="20"/>
      <c r="BX7" s="27"/>
      <c r="BY7" s="27"/>
      <c r="BZ7" s="27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Q7" s="25"/>
      <c r="CR7" s="25"/>
      <c r="CT7" s="24"/>
      <c r="CU7" s="24"/>
      <c r="CV7" s="25"/>
      <c r="CW7" s="24"/>
      <c r="CX7" s="24"/>
      <c r="CY7" s="14"/>
      <c r="CZ7" s="14"/>
      <c r="DC7" s="15"/>
      <c r="DD7" s="16"/>
      <c r="DE7" s="14"/>
      <c r="DF7" s="15"/>
      <c r="DG7" s="15"/>
      <c r="DM7" s="20"/>
      <c r="DN7" s="20"/>
      <c r="DO7" s="26"/>
    </row>
    <row r="8" spans="2:121" ht="16.5" customHeight="1" thickBot="1" x14ac:dyDescent="0.2">
      <c r="C8" s="659" t="s">
        <v>450</v>
      </c>
      <c r="D8" s="662" t="s">
        <v>471</v>
      </c>
      <c r="E8" s="663"/>
      <c r="F8" s="663"/>
      <c r="G8" s="663"/>
      <c r="H8" s="663"/>
      <c r="I8" s="663"/>
      <c r="J8" s="663"/>
      <c r="K8" s="663"/>
      <c r="L8" s="663"/>
      <c r="M8" s="664"/>
      <c r="O8" s="176" t="s">
        <v>143</v>
      </c>
      <c r="Y8" s="179"/>
      <c r="Z8" s="344"/>
      <c r="AA8" s="345"/>
      <c r="AB8" s="356"/>
      <c r="AC8" s="357"/>
      <c r="AD8" s="358"/>
      <c r="AE8" s="181"/>
      <c r="AF8" s="181"/>
      <c r="AG8" s="175"/>
      <c r="AH8" s="175"/>
      <c r="AI8" s="182"/>
      <c r="AK8" s="184"/>
      <c r="AL8" s="182"/>
      <c r="AM8" s="182"/>
      <c r="AN8" s="185"/>
      <c r="AO8" s="175"/>
      <c r="AP8" s="25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  <c r="BD8" s="297"/>
      <c r="BE8" s="297"/>
      <c r="BF8" s="297"/>
      <c r="BG8" s="297"/>
      <c r="BH8" s="297"/>
      <c r="BI8" s="297"/>
      <c r="BJ8" s="297"/>
      <c r="BU8" s="14"/>
      <c r="BV8" s="14"/>
      <c r="BW8" s="20"/>
      <c r="BX8" s="27"/>
      <c r="BY8" s="27"/>
      <c r="BZ8" s="27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Q8" s="25"/>
      <c r="CR8" s="25"/>
      <c r="CT8" s="24"/>
      <c r="CU8" s="24"/>
      <c r="CV8" s="25"/>
      <c r="CW8" s="24"/>
      <c r="CX8" s="24"/>
      <c r="CY8" s="14"/>
      <c r="CZ8" s="14"/>
      <c r="DC8" s="15"/>
      <c r="DD8" s="16"/>
      <c r="DE8" s="14"/>
      <c r="DF8" s="15"/>
      <c r="DG8" s="15"/>
      <c r="DM8" s="20"/>
      <c r="DN8" s="20"/>
      <c r="DO8" s="26"/>
    </row>
    <row r="9" spans="2:121" ht="16.5" customHeight="1" thickBot="1" x14ac:dyDescent="0.2">
      <c r="C9" s="660"/>
      <c r="D9" s="665"/>
      <c r="E9" s="666"/>
      <c r="F9" s="666"/>
      <c r="G9" s="666"/>
      <c r="H9" s="666"/>
      <c r="I9" s="666"/>
      <c r="J9" s="666"/>
      <c r="K9" s="666"/>
      <c r="L9" s="666"/>
      <c r="M9" s="667"/>
      <c r="O9" s="349" t="s">
        <v>110</v>
      </c>
      <c r="P9" s="350"/>
      <c r="Q9" s="583" t="s">
        <v>452</v>
      </c>
      <c r="R9" s="584"/>
      <c r="S9" s="584"/>
      <c r="T9" s="584"/>
      <c r="U9" s="584"/>
      <c r="V9" s="584"/>
      <c r="W9" s="584"/>
      <c r="X9" s="585"/>
      <c r="Y9" s="301"/>
      <c r="Z9" s="150"/>
      <c r="AA9" s="151"/>
      <c r="AB9" s="570" t="s">
        <v>121</v>
      </c>
      <c r="AC9" s="571"/>
      <c r="AD9" s="570" t="s">
        <v>34</v>
      </c>
      <c r="AE9" s="572"/>
      <c r="AF9" s="368" t="s">
        <v>437</v>
      </c>
      <c r="AG9" s="369"/>
      <c r="AH9" s="386"/>
      <c r="AI9" s="368" t="s">
        <v>139</v>
      </c>
      <c r="AJ9" s="369"/>
      <c r="AK9" s="370"/>
      <c r="AL9" s="371" t="s">
        <v>43</v>
      </c>
      <c r="AM9" s="372"/>
      <c r="AN9" s="373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U9" s="14"/>
      <c r="BV9" s="14"/>
      <c r="BW9" s="20"/>
      <c r="BX9" s="27"/>
      <c r="BY9" s="27"/>
      <c r="BZ9" s="27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Q9" s="25"/>
      <c r="CR9" s="25"/>
      <c r="CT9" s="24"/>
      <c r="CU9" s="24"/>
      <c r="CV9" s="25"/>
      <c r="CW9" s="24"/>
      <c r="CX9" s="24"/>
      <c r="CY9" s="14"/>
      <c r="CZ9" s="14"/>
      <c r="DC9" s="15"/>
      <c r="DD9" s="16"/>
      <c r="DE9" s="14"/>
      <c r="DF9" s="15"/>
      <c r="DG9" s="15"/>
      <c r="DM9" s="20"/>
      <c r="DN9" s="20"/>
      <c r="DO9" s="26"/>
    </row>
    <row r="10" spans="2:121" ht="16.5" customHeight="1" thickTop="1" thickBot="1" x14ac:dyDescent="0.2">
      <c r="C10" s="661"/>
      <c r="D10" s="668"/>
      <c r="E10" s="669"/>
      <c r="F10" s="669"/>
      <c r="G10" s="669"/>
      <c r="H10" s="669"/>
      <c r="I10" s="669"/>
      <c r="J10" s="669"/>
      <c r="K10" s="669"/>
      <c r="L10" s="669"/>
      <c r="M10" s="670"/>
      <c r="O10" s="351"/>
      <c r="P10" s="352"/>
      <c r="Q10" s="586"/>
      <c r="R10" s="587"/>
      <c r="S10" s="587"/>
      <c r="T10" s="587"/>
      <c r="U10" s="587"/>
      <c r="V10" s="587"/>
      <c r="W10" s="587"/>
      <c r="X10" s="588"/>
      <c r="Z10" s="374" t="s">
        <v>105</v>
      </c>
      <c r="AA10" s="375"/>
      <c r="AB10" s="573">
        <f t="shared" ref="AB10:AB15" si="0">CI52</f>
        <v>0</v>
      </c>
      <c r="AC10" s="574"/>
      <c r="AD10" s="573">
        <f t="shared" ref="AD10:AD15" si="1">CA52</f>
        <v>0</v>
      </c>
      <c r="AE10" s="577"/>
      <c r="AF10" s="387">
        <f t="shared" ref="AF10:AF15" si="2">SUM(AB10:AE10)</f>
        <v>0</v>
      </c>
      <c r="AG10" s="388"/>
      <c r="AH10" s="389"/>
      <c r="AI10" s="367">
        <f t="shared" ref="AI10:AI15" si="3">CN52</f>
        <v>0</v>
      </c>
      <c r="AJ10" s="361"/>
      <c r="AK10" s="362"/>
      <c r="AL10" s="360">
        <f t="shared" ref="AL10:AL15" si="4">SUM(AF10:AK10)</f>
        <v>0</v>
      </c>
      <c r="AM10" s="361"/>
      <c r="AN10" s="362"/>
      <c r="AO10" s="359" t="s">
        <v>140</v>
      </c>
      <c r="AP10" s="359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U10" s="21"/>
      <c r="BV10" s="21"/>
      <c r="BW10" s="20"/>
      <c r="BX10" s="27"/>
      <c r="BY10" s="27"/>
      <c r="BZ10" s="27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Q10" s="25"/>
      <c r="CR10" s="25"/>
      <c r="CT10" s="24"/>
      <c r="CU10" s="24"/>
      <c r="CV10" s="25"/>
      <c r="CW10" s="24"/>
      <c r="CX10" s="24"/>
      <c r="CY10" s="14"/>
      <c r="CZ10" s="14"/>
      <c r="DC10" s="15"/>
      <c r="DD10" s="16"/>
      <c r="DE10" s="14"/>
      <c r="DF10" s="15"/>
      <c r="DG10" s="15"/>
      <c r="DM10" s="20"/>
      <c r="DN10" s="20"/>
      <c r="DO10" s="26"/>
    </row>
    <row r="11" spans="2:121" ht="16.5" customHeight="1" x14ac:dyDescent="0.15">
      <c r="C11" s="671" t="s">
        <v>448</v>
      </c>
      <c r="D11" s="672"/>
      <c r="E11" s="675" t="s">
        <v>56</v>
      </c>
      <c r="F11" s="677">
        <v>7</v>
      </c>
      <c r="G11" s="171"/>
      <c r="H11" s="679">
        <v>10</v>
      </c>
      <c r="I11" s="679"/>
      <c r="J11" s="171"/>
      <c r="K11" s="677">
        <v>20</v>
      </c>
      <c r="L11" s="677"/>
      <c r="M11" s="173"/>
      <c r="O11" s="640" t="s">
        <v>144</v>
      </c>
      <c r="P11" s="641"/>
      <c r="Q11" s="634" t="s">
        <v>468</v>
      </c>
      <c r="R11" s="635"/>
      <c r="S11" s="635"/>
      <c r="T11" s="635"/>
      <c r="U11" s="635"/>
      <c r="V11" s="635"/>
      <c r="W11" s="635"/>
      <c r="X11" s="636"/>
      <c r="Z11" s="379" t="s">
        <v>104</v>
      </c>
      <c r="AA11" s="380"/>
      <c r="AB11" s="575">
        <f t="shared" si="0"/>
        <v>0</v>
      </c>
      <c r="AC11" s="576"/>
      <c r="AD11" s="575">
        <f t="shared" si="1"/>
        <v>0</v>
      </c>
      <c r="AE11" s="578"/>
      <c r="AF11" s="390">
        <f t="shared" si="2"/>
        <v>0</v>
      </c>
      <c r="AG11" s="391"/>
      <c r="AH11" s="392"/>
      <c r="AI11" s="376">
        <f t="shared" si="3"/>
        <v>0</v>
      </c>
      <c r="AJ11" s="377"/>
      <c r="AK11" s="378"/>
      <c r="AL11" s="360">
        <f t="shared" si="4"/>
        <v>0</v>
      </c>
      <c r="AM11" s="361"/>
      <c r="AN11" s="362"/>
      <c r="AO11" s="363">
        <f>AE52</f>
        <v>120</v>
      </c>
      <c r="AP11" s="364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U11" s="14"/>
      <c r="BV11" s="14"/>
      <c r="BW11" s="20"/>
      <c r="BX11" s="27"/>
      <c r="BY11" s="27"/>
      <c r="BZ11" s="27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Q11" s="25"/>
      <c r="CR11" s="25"/>
      <c r="CT11" s="24"/>
      <c r="CU11" s="24"/>
      <c r="CV11" s="25"/>
      <c r="CW11" s="24"/>
      <c r="CX11" s="24"/>
      <c r="CY11" s="14"/>
      <c r="CZ11" s="14"/>
      <c r="DC11" s="15"/>
      <c r="DD11" s="16"/>
      <c r="DE11" s="14"/>
      <c r="DF11" s="15"/>
      <c r="DG11" s="15"/>
      <c r="DM11" s="20"/>
      <c r="DN11" s="20"/>
      <c r="DO11" s="26"/>
    </row>
    <row r="12" spans="2:121" ht="16.5" customHeight="1" thickBot="1" x14ac:dyDescent="0.2">
      <c r="C12" s="673"/>
      <c r="D12" s="674"/>
      <c r="E12" s="676"/>
      <c r="F12" s="678"/>
      <c r="G12" s="327" t="s">
        <v>55</v>
      </c>
      <c r="H12" s="680"/>
      <c r="I12" s="680"/>
      <c r="J12" s="327" t="s">
        <v>44</v>
      </c>
      <c r="K12" s="678"/>
      <c r="L12" s="678"/>
      <c r="M12" s="328" t="s">
        <v>54</v>
      </c>
      <c r="O12" s="642"/>
      <c r="P12" s="643"/>
      <c r="Q12" s="637"/>
      <c r="R12" s="638"/>
      <c r="S12" s="638"/>
      <c r="T12" s="638"/>
      <c r="U12" s="638"/>
      <c r="V12" s="638"/>
      <c r="W12" s="638"/>
      <c r="X12" s="639"/>
      <c r="Z12" s="379" t="s">
        <v>106</v>
      </c>
      <c r="AA12" s="380"/>
      <c r="AB12" s="575">
        <f t="shared" si="0"/>
        <v>444000</v>
      </c>
      <c r="AC12" s="576"/>
      <c r="AD12" s="575">
        <f t="shared" si="1"/>
        <v>408000</v>
      </c>
      <c r="AE12" s="578"/>
      <c r="AF12" s="390">
        <f t="shared" si="2"/>
        <v>852000</v>
      </c>
      <c r="AG12" s="391"/>
      <c r="AH12" s="392"/>
      <c r="AI12" s="376">
        <f t="shared" si="3"/>
        <v>240000</v>
      </c>
      <c r="AJ12" s="377"/>
      <c r="AK12" s="378"/>
      <c r="AL12" s="360">
        <f t="shared" si="4"/>
        <v>1092000</v>
      </c>
      <c r="AM12" s="361"/>
      <c r="AN12" s="362"/>
      <c r="AO12" s="365"/>
      <c r="AP12" s="366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U12" s="14"/>
      <c r="BV12" s="14"/>
      <c r="BW12" s="20"/>
      <c r="BX12" s="27"/>
      <c r="BY12" s="27"/>
      <c r="BZ12" s="27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Q12" s="25"/>
      <c r="CR12" s="25"/>
      <c r="CT12" s="24"/>
      <c r="CU12" s="24"/>
      <c r="CV12" s="25"/>
      <c r="CW12" s="24"/>
      <c r="CX12" s="24"/>
      <c r="CY12" s="14"/>
      <c r="CZ12" s="14"/>
      <c r="DC12" s="15"/>
      <c r="DD12" s="16"/>
      <c r="DE12" s="14"/>
      <c r="DF12" s="15"/>
      <c r="DG12" s="15"/>
      <c r="DM12" s="20"/>
      <c r="DN12" s="20"/>
      <c r="DO12" s="26"/>
    </row>
    <row r="13" spans="2:121" ht="16.5" customHeight="1" x14ac:dyDescent="0.15">
      <c r="C13" s="693" t="s">
        <v>449</v>
      </c>
      <c r="D13" s="694"/>
      <c r="E13" s="697" t="s">
        <v>56</v>
      </c>
      <c r="F13" s="581">
        <v>7</v>
      </c>
      <c r="G13" s="329"/>
      <c r="H13" s="579">
        <v>10</v>
      </c>
      <c r="I13" s="579"/>
      <c r="J13" s="329"/>
      <c r="K13" s="581">
        <v>22</v>
      </c>
      <c r="L13" s="581"/>
      <c r="M13" s="330"/>
      <c r="O13" s="349" t="s">
        <v>145</v>
      </c>
      <c r="P13" s="350"/>
      <c r="Q13" s="583" t="s">
        <v>469</v>
      </c>
      <c r="R13" s="584"/>
      <c r="S13" s="584"/>
      <c r="T13" s="584"/>
      <c r="U13" s="584"/>
      <c r="V13" s="584"/>
      <c r="W13" s="585"/>
      <c r="X13" s="331"/>
      <c r="Z13" s="379" t="s">
        <v>107</v>
      </c>
      <c r="AA13" s="380"/>
      <c r="AB13" s="575">
        <f t="shared" si="0"/>
        <v>0</v>
      </c>
      <c r="AC13" s="576"/>
      <c r="AD13" s="575">
        <f t="shared" si="1"/>
        <v>0</v>
      </c>
      <c r="AE13" s="578"/>
      <c r="AF13" s="390">
        <f t="shared" si="2"/>
        <v>0</v>
      </c>
      <c r="AG13" s="391"/>
      <c r="AH13" s="392"/>
      <c r="AI13" s="376">
        <f t="shared" si="3"/>
        <v>0</v>
      </c>
      <c r="AJ13" s="377"/>
      <c r="AK13" s="378"/>
      <c r="AL13" s="360">
        <f t="shared" si="4"/>
        <v>0</v>
      </c>
      <c r="AM13" s="361"/>
      <c r="AN13" s="362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U13" s="14"/>
      <c r="BV13" s="14"/>
      <c r="BW13" s="20"/>
      <c r="BX13" s="27"/>
      <c r="BY13" s="27"/>
      <c r="BZ13" s="27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Q13" s="25"/>
      <c r="CR13" s="25"/>
      <c r="CT13" s="24"/>
      <c r="CU13" s="24"/>
      <c r="CV13" s="25"/>
      <c r="CW13" s="24"/>
      <c r="CX13" s="24"/>
      <c r="CY13" s="14"/>
      <c r="CZ13" s="14"/>
      <c r="DC13" s="15"/>
      <c r="DD13" s="16"/>
      <c r="DE13" s="14"/>
      <c r="DF13" s="15"/>
      <c r="DG13" s="15"/>
      <c r="DM13" s="20"/>
      <c r="DN13" s="20"/>
      <c r="DO13" s="26"/>
    </row>
    <row r="14" spans="2:121" ht="16.5" customHeight="1" thickBot="1" x14ac:dyDescent="0.2">
      <c r="C14" s="695"/>
      <c r="D14" s="696"/>
      <c r="E14" s="698"/>
      <c r="F14" s="582"/>
      <c r="G14" s="172" t="s">
        <v>55</v>
      </c>
      <c r="H14" s="580"/>
      <c r="I14" s="580"/>
      <c r="J14" s="172" t="s">
        <v>44</v>
      </c>
      <c r="K14" s="582"/>
      <c r="L14" s="582"/>
      <c r="M14" s="174" t="s">
        <v>54</v>
      </c>
      <c r="O14" s="351"/>
      <c r="P14" s="352"/>
      <c r="Q14" s="586"/>
      <c r="R14" s="587"/>
      <c r="S14" s="587"/>
      <c r="T14" s="587"/>
      <c r="U14" s="587"/>
      <c r="V14" s="587"/>
      <c r="W14" s="588"/>
      <c r="X14" s="331"/>
      <c r="Z14" s="379" t="s">
        <v>108</v>
      </c>
      <c r="AA14" s="380"/>
      <c r="AB14" s="575">
        <f t="shared" si="0"/>
        <v>0</v>
      </c>
      <c r="AC14" s="576"/>
      <c r="AD14" s="575">
        <f t="shared" si="1"/>
        <v>0</v>
      </c>
      <c r="AE14" s="578"/>
      <c r="AF14" s="390">
        <f t="shared" si="2"/>
        <v>0</v>
      </c>
      <c r="AG14" s="391"/>
      <c r="AH14" s="392"/>
      <c r="AI14" s="376">
        <f t="shared" si="3"/>
        <v>0</v>
      </c>
      <c r="AJ14" s="377"/>
      <c r="AK14" s="378"/>
      <c r="AL14" s="360">
        <f t="shared" si="4"/>
        <v>0</v>
      </c>
      <c r="AM14" s="361"/>
      <c r="AN14" s="362"/>
      <c r="AO14" s="359" t="s">
        <v>141</v>
      </c>
      <c r="AP14" s="359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U14" s="14"/>
      <c r="BV14" s="14"/>
      <c r="BW14" s="20"/>
      <c r="BX14" s="27"/>
      <c r="BY14" s="27"/>
      <c r="BZ14" s="27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Q14" s="25"/>
      <c r="CR14" s="25"/>
      <c r="CT14" s="24"/>
      <c r="CU14" s="24"/>
      <c r="CV14" s="25"/>
      <c r="CW14" s="24"/>
      <c r="CX14" s="24"/>
      <c r="CY14" s="14"/>
      <c r="CZ14" s="14"/>
      <c r="DC14" s="15"/>
      <c r="DD14" s="16"/>
      <c r="DE14" s="14"/>
      <c r="DF14" s="15"/>
      <c r="DG14" s="15"/>
      <c r="DM14" s="20"/>
      <c r="DN14" s="20"/>
      <c r="DO14" s="26"/>
    </row>
    <row r="15" spans="2:121" ht="16.5" customHeight="1" x14ac:dyDescent="0.15">
      <c r="C15" s="681" t="s">
        <v>451</v>
      </c>
      <c r="D15" s="682"/>
      <c r="E15" s="685" t="s">
        <v>472</v>
      </c>
      <c r="F15" s="685"/>
      <c r="G15" s="685"/>
      <c r="H15" s="687" t="s">
        <v>142</v>
      </c>
      <c r="I15" s="687"/>
      <c r="J15" s="685" t="s">
        <v>473</v>
      </c>
      <c r="K15" s="685"/>
      <c r="L15" s="685"/>
      <c r="M15" s="689"/>
      <c r="O15" s="351" t="s">
        <v>146</v>
      </c>
      <c r="P15" s="352"/>
      <c r="Q15" s="634" t="s">
        <v>470</v>
      </c>
      <c r="R15" s="635"/>
      <c r="S15" s="635"/>
      <c r="T15" s="635"/>
      <c r="U15" s="635"/>
      <c r="V15" s="635"/>
      <c r="W15" s="636"/>
      <c r="X15" s="331"/>
      <c r="Z15" s="381" t="s">
        <v>109</v>
      </c>
      <c r="AA15" s="382"/>
      <c r="AB15" s="597">
        <f t="shared" si="0"/>
        <v>0</v>
      </c>
      <c r="AC15" s="598"/>
      <c r="AD15" s="597">
        <f t="shared" si="1"/>
        <v>0</v>
      </c>
      <c r="AE15" s="601"/>
      <c r="AF15" s="393">
        <f t="shared" si="2"/>
        <v>0</v>
      </c>
      <c r="AG15" s="394"/>
      <c r="AH15" s="395"/>
      <c r="AI15" s="606">
        <f t="shared" si="3"/>
        <v>0</v>
      </c>
      <c r="AJ15" s="384"/>
      <c r="AK15" s="385"/>
      <c r="AL15" s="383">
        <f t="shared" si="4"/>
        <v>0</v>
      </c>
      <c r="AM15" s="384"/>
      <c r="AN15" s="385"/>
      <c r="AO15" s="615">
        <f>AJ52</f>
        <v>240</v>
      </c>
      <c r="AP15" s="616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U15" s="14"/>
      <c r="BV15" s="14"/>
      <c r="BW15" s="20"/>
      <c r="BX15" s="27"/>
      <c r="BY15" s="27"/>
      <c r="BZ15" s="27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Q15" s="25"/>
      <c r="CR15" s="25"/>
      <c r="CT15" s="24"/>
      <c r="CU15" s="24"/>
      <c r="CV15" s="25"/>
      <c r="CW15" s="24"/>
      <c r="CX15" s="24"/>
      <c r="CY15" s="14"/>
      <c r="CZ15" s="14"/>
      <c r="DC15" s="15"/>
      <c r="DD15" s="16"/>
      <c r="DE15" s="14"/>
      <c r="DF15" s="15"/>
      <c r="DG15" s="15"/>
      <c r="DM15" s="20"/>
      <c r="DN15" s="20"/>
      <c r="DO15" s="26"/>
    </row>
    <row r="16" spans="2:121" ht="16.5" customHeight="1" thickBot="1" x14ac:dyDescent="0.2">
      <c r="C16" s="683"/>
      <c r="D16" s="684"/>
      <c r="E16" s="686"/>
      <c r="F16" s="686"/>
      <c r="G16" s="686"/>
      <c r="H16" s="688"/>
      <c r="I16" s="688"/>
      <c r="J16" s="686"/>
      <c r="K16" s="686"/>
      <c r="L16" s="686"/>
      <c r="M16" s="690"/>
      <c r="O16" s="691"/>
      <c r="P16" s="692"/>
      <c r="Q16" s="637"/>
      <c r="R16" s="638"/>
      <c r="S16" s="638"/>
      <c r="T16" s="638"/>
      <c r="U16" s="638"/>
      <c r="V16" s="638"/>
      <c r="W16" s="639"/>
      <c r="X16" s="331"/>
      <c r="Z16" s="607" t="s">
        <v>43</v>
      </c>
      <c r="AA16" s="608"/>
      <c r="AB16" s="599">
        <f>SUM(AB10:AC15)</f>
        <v>444000</v>
      </c>
      <c r="AC16" s="600"/>
      <c r="AD16" s="599">
        <f>SUM(AD10:AE15)</f>
        <v>408000</v>
      </c>
      <c r="AE16" s="602"/>
      <c r="AF16" s="346">
        <f>SUM(AF10:AH15)</f>
        <v>852000</v>
      </c>
      <c r="AG16" s="347"/>
      <c r="AH16" s="348"/>
      <c r="AI16" s="603">
        <f>SUM(AI10:AK15)</f>
        <v>240000</v>
      </c>
      <c r="AJ16" s="604"/>
      <c r="AK16" s="605"/>
      <c r="AL16" s="619">
        <f>SUM(AL10:AN15)</f>
        <v>1092000</v>
      </c>
      <c r="AM16" s="604"/>
      <c r="AN16" s="605"/>
      <c r="AO16" s="617"/>
      <c r="AP16" s="618"/>
      <c r="BU16" s="14"/>
      <c r="BV16" s="14"/>
      <c r="BW16" s="20"/>
      <c r="BX16" s="27"/>
      <c r="BY16" s="27"/>
      <c r="BZ16" s="27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Q16" s="25"/>
      <c r="CR16" s="25"/>
      <c r="CT16" s="24"/>
      <c r="CU16" s="24"/>
      <c r="CV16" s="25"/>
      <c r="CW16" s="24"/>
      <c r="CX16" s="24"/>
      <c r="CY16" s="14"/>
      <c r="CZ16" s="14"/>
      <c r="DC16" s="15"/>
      <c r="DD16" s="16"/>
      <c r="DE16" s="14"/>
      <c r="DF16" s="15"/>
      <c r="DG16" s="15"/>
      <c r="DM16" s="20"/>
      <c r="DN16" s="20"/>
      <c r="DO16" s="26"/>
    </row>
    <row r="17" spans="3:121" ht="16.5" customHeight="1" thickBot="1" x14ac:dyDescent="0.2">
      <c r="P17" s="22"/>
      <c r="BY17" s="20"/>
      <c r="BZ17" s="27"/>
      <c r="CA17" s="27"/>
      <c r="CB17" s="27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V17" s="24"/>
      <c r="CW17" s="24"/>
      <c r="CY17" s="24"/>
      <c r="CZ17" s="24"/>
      <c r="DQ17" s="26"/>
    </row>
    <row r="18" spans="3:121" ht="16.5" customHeight="1" x14ac:dyDescent="0.15">
      <c r="C18" s="743" t="s">
        <v>446</v>
      </c>
      <c r="D18" s="737" t="s">
        <v>445</v>
      </c>
      <c r="E18" s="738"/>
      <c r="F18" s="738"/>
      <c r="G18" s="739"/>
      <c r="H18" s="502" t="s">
        <v>112</v>
      </c>
      <c r="I18" s="503"/>
      <c r="J18" s="503"/>
      <c r="K18" s="504"/>
      <c r="L18" s="568" t="s">
        <v>2</v>
      </c>
      <c r="M18" s="746" t="s">
        <v>113</v>
      </c>
      <c r="N18" s="747"/>
      <c r="O18" s="748"/>
      <c r="P18" s="746" t="s">
        <v>114</v>
      </c>
      <c r="Q18" s="747"/>
      <c r="R18" s="748"/>
      <c r="S18" s="746" t="s">
        <v>114</v>
      </c>
      <c r="T18" s="747"/>
      <c r="U18" s="748"/>
      <c r="V18" s="746" t="s">
        <v>114</v>
      </c>
      <c r="W18" s="747"/>
      <c r="X18" s="748"/>
      <c r="Y18" s="746" t="s">
        <v>113</v>
      </c>
      <c r="Z18" s="747"/>
      <c r="AA18" s="748"/>
      <c r="AB18" s="526" t="s">
        <v>115</v>
      </c>
      <c r="AC18" s="527"/>
      <c r="AD18" s="528"/>
      <c r="AE18" s="526" t="s">
        <v>116</v>
      </c>
      <c r="AF18" s="528"/>
      <c r="AG18" s="535" t="s">
        <v>436</v>
      </c>
      <c r="AH18" s="553"/>
      <c r="AI18" s="554"/>
      <c r="AJ18" s="535" t="s">
        <v>117</v>
      </c>
      <c r="AK18" s="536"/>
      <c r="AL18" s="559" t="s">
        <v>156</v>
      </c>
      <c r="AM18" s="560"/>
      <c r="AN18" s="561"/>
      <c r="AO18" s="705" t="s">
        <v>461</v>
      </c>
      <c r="AP18" s="706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N18" s="29"/>
      <c r="BO18" s="29"/>
      <c r="BP18" s="29"/>
      <c r="BQ18" s="23"/>
      <c r="BR18" s="23"/>
      <c r="BS18" s="23"/>
      <c r="BT18" s="23"/>
      <c r="BU18" s="23"/>
      <c r="BV18" s="23"/>
      <c r="BW18" s="539" t="s">
        <v>118</v>
      </c>
      <c r="BX18" s="540"/>
      <c r="BY18" s="547" t="s">
        <v>119</v>
      </c>
      <c r="BZ18" s="548"/>
      <c r="CA18" s="551" t="s">
        <v>120</v>
      </c>
      <c r="CB18" s="23"/>
      <c r="CC18" s="30"/>
      <c r="CD18" s="31"/>
      <c r="CE18" s="32" t="s">
        <v>20</v>
      </c>
      <c r="CF18" s="33" t="s">
        <v>3</v>
      </c>
      <c r="CG18" s="34"/>
      <c r="CH18" s="35"/>
      <c r="CI18" s="36"/>
      <c r="CJ18" s="36" t="s">
        <v>121</v>
      </c>
      <c r="CK18" s="36"/>
      <c r="CL18" s="25"/>
      <c r="CM18" s="516" t="s">
        <v>4</v>
      </c>
      <c r="CN18" s="517"/>
      <c r="CO18" s="29"/>
      <c r="CP18" s="29"/>
      <c r="CQ18" s="37"/>
      <c r="CR18" s="38"/>
      <c r="CS18" s="37"/>
      <c r="CT18" s="37"/>
      <c r="CU18" s="1"/>
      <c r="CV18" s="1"/>
      <c r="CW18" s="2"/>
      <c r="CX18" s="1"/>
      <c r="CY18" s="37"/>
      <c r="CZ18" s="37" t="s">
        <v>5</v>
      </c>
      <c r="DA18" s="37" t="s">
        <v>122</v>
      </c>
      <c r="DB18" s="37" t="s">
        <v>123</v>
      </c>
      <c r="DC18" s="37" t="s">
        <v>6</v>
      </c>
      <c r="DD18" s="37"/>
      <c r="DE18" s="20"/>
      <c r="DF18" s="20"/>
      <c r="DG18" s="20"/>
      <c r="DH18" s="20"/>
      <c r="DI18" s="20"/>
      <c r="DJ18" s="20"/>
      <c r="DK18" s="20"/>
      <c r="DL18" s="20"/>
      <c r="DM18" s="20"/>
      <c r="DN18" s="20"/>
    </row>
    <row r="19" spans="3:121" ht="16.5" customHeight="1" thickBot="1" x14ac:dyDescent="0.2">
      <c r="C19" s="744"/>
      <c r="D19" s="740"/>
      <c r="E19" s="741"/>
      <c r="F19" s="741"/>
      <c r="G19" s="742"/>
      <c r="H19" s="505" t="s">
        <v>8</v>
      </c>
      <c r="I19" s="506"/>
      <c r="J19" s="156" t="s">
        <v>149</v>
      </c>
      <c r="K19" s="157" t="s">
        <v>150</v>
      </c>
      <c r="L19" s="569"/>
      <c r="M19" s="749"/>
      <c r="N19" s="750"/>
      <c r="O19" s="751"/>
      <c r="P19" s="749"/>
      <c r="Q19" s="750"/>
      <c r="R19" s="751"/>
      <c r="S19" s="749"/>
      <c r="T19" s="750"/>
      <c r="U19" s="751"/>
      <c r="V19" s="749"/>
      <c r="W19" s="750"/>
      <c r="X19" s="751"/>
      <c r="Y19" s="749"/>
      <c r="Z19" s="750"/>
      <c r="AA19" s="751"/>
      <c r="AB19" s="529"/>
      <c r="AC19" s="530"/>
      <c r="AD19" s="531"/>
      <c r="AE19" s="529"/>
      <c r="AF19" s="531"/>
      <c r="AG19" s="537"/>
      <c r="AH19" s="555"/>
      <c r="AI19" s="556"/>
      <c r="AJ19" s="537"/>
      <c r="AK19" s="522"/>
      <c r="AL19" s="562"/>
      <c r="AM19" s="563"/>
      <c r="AN19" s="564"/>
      <c r="AO19" s="707"/>
      <c r="AP19" s="708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  <c r="BI19" s="144"/>
      <c r="BJ19" s="144"/>
      <c r="BK19" s="144"/>
      <c r="BL19" s="144"/>
      <c r="BN19" s="29"/>
      <c r="BO19" s="29"/>
      <c r="BP19" s="29"/>
      <c r="BQ19" s="23"/>
      <c r="BR19" s="23"/>
      <c r="BS19" s="23"/>
      <c r="BT19" s="23"/>
      <c r="BU19" s="23"/>
      <c r="BV19" s="23"/>
      <c r="BW19" s="541"/>
      <c r="BX19" s="542"/>
      <c r="BY19" s="549"/>
      <c r="BZ19" s="550"/>
      <c r="CA19" s="552"/>
      <c r="CB19" s="23"/>
      <c r="CC19" s="41" t="s">
        <v>121</v>
      </c>
      <c r="CD19" s="42"/>
      <c r="CE19" s="43"/>
      <c r="CF19" s="44"/>
      <c r="CG19" s="45" t="s">
        <v>124</v>
      </c>
      <c r="CH19" s="46" t="s">
        <v>125</v>
      </c>
      <c r="CI19" s="47"/>
      <c r="CJ19" s="47"/>
      <c r="CK19" s="47"/>
      <c r="CL19" s="25"/>
      <c r="CM19" s="518"/>
      <c r="CN19" s="519"/>
      <c r="CO19" s="29"/>
      <c r="CP19" s="29"/>
      <c r="CQ19" s="48"/>
      <c r="CR19" s="49"/>
      <c r="CS19" s="48"/>
      <c r="CT19" s="48"/>
      <c r="CU19" s="48"/>
      <c r="CV19" s="49"/>
      <c r="CW19" s="323"/>
      <c r="CX19" s="48"/>
      <c r="CY19" s="48"/>
      <c r="CZ19" s="48"/>
      <c r="DA19" s="48"/>
      <c r="DB19" s="48"/>
      <c r="DC19" s="48"/>
      <c r="DD19" s="48"/>
      <c r="DE19" s="20"/>
      <c r="DF19" s="20"/>
      <c r="DG19" s="20"/>
      <c r="DH19" s="20"/>
      <c r="DI19" s="20"/>
      <c r="DJ19" s="20"/>
      <c r="DK19" s="20"/>
      <c r="DL19" s="20"/>
      <c r="DM19" s="20"/>
      <c r="DN19" s="20"/>
    </row>
    <row r="20" spans="3:121" ht="16.5" customHeight="1" x14ac:dyDescent="0.15">
      <c r="C20" s="744"/>
      <c r="D20" s="758" t="s">
        <v>464</v>
      </c>
      <c r="E20" s="759"/>
      <c r="F20" s="760" t="s">
        <v>465</v>
      </c>
      <c r="G20" s="761"/>
      <c r="H20" s="505"/>
      <c r="I20" s="507"/>
      <c r="J20" s="520" t="s">
        <v>151</v>
      </c>
      <c r="K20" s="522" t="s">
        <v>152</v>
      </c>
      <c r="L20" s="556"/>
      <c r="M20" s="752"/>
      <c r="N20" s="753"/>
      <c r="O20" s="754"/>
      <c r="P20" s="752"/>
      <c r="Q20" s="753"/>
      <c r="R20" s="754"/>
      <c r="S20" s="752"/>
      <c r="T20" s="753"/>
      <c r="U20" s="754"/>
      <c r="V20" s="752"/>
      <c r="W20" s="753"/>
      <c r="X20" s="754"/>
      <c r="Y20" s="752"/>
      <c r="Z20" s="753"/>
      <c r="AA20" s="754"/>
      <c r="AB20" s="529"/>
      <c r="AC20" s="530"/>
      <c r="AD20" s="531"/>
      <c r="AE20" s="529"/>
      <c r="AF20" s="531"/>
      <c r="AG20" s="537"/>
      <c r="AH20" s="555"/>
      <c r="AI20" s="556"/>
      <c r="AJ20" s="537"/>
      <c r="AK20" s="522"/>
      <c r="AL20" s="562"/>
      <c r="AM20" s="563"/>
      <c r="AN20" s="564"/>
      <c r="AO20" s="707"/>
      <c r="AP20" s="708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N20" s="29"/>
      <c r="BO20" s="29"/>
      <c r="BP20" s="29"/>
      <c r="BQ20" s="23"/>
      <c r="BR20" s="23"/>
      <c r="BS20" s="23"/>
      <c r="BT20" s="23"/>
      <c r="BU20" s="23"/>
      <c r="BV20" s="23"/>
      <c r="BW20" s="541"/>
      <c r="BX20" s="542"/>
      <c r="BY20" s="524" t="s">
        <v>160</v>
      </c>
      <c r="BZ20" s="545"/>
      <c r="CA20" s="40" t="s">
        <v>43</v>
      </c>
      <c r="CB20" s="12"/>
      <c r="CC20" s="41"/>
      <c r="CD20" s="42"/>
      <c r="CE20" s="43"/>
      <c r="CF20" s="44"/>
      <c r="CG20" s="50" t="s">
        <v>126</v>
      </c>
      <c r="CH20" s="51" t="s">
        <v>126</v>
      </c>
      <c r="CI20" s="40" t="s">
        <v>43</v>
      </c>
      <c r="CJ20" s="47" t="s">
        <v>127</v>
      </c>
      <c r="CK20" s="47" t="s">
        <v>257</v>
      </c>
      <c r="CL20" s="25"/>
      <c r="CM20" s="52"/>
      <c r="CN20" s="43"/>
      <c r="CO20" s="29"/>
      <c r="CP20" s="29"/>
      <c r="CQ20" s="37" t="s">
        <v>18</v>
      </c>
      <c r="CR20" s="37" t="s">
        <v>128</v>
      </c>
      <c r="CS20" s="37" t="s">
        <v>7</v>
      </c>
      <c r="CT20" s="37" t="s">
        <v>19</v>
      </c>
      <c r="CU20" s="1"/>
      <c r="CV20" s="1"/>
      <c r="CW20" s="2"/>
      <c r="CX20" s="1"/>
      <c r="CY20" s="1"/>
      <c r="CZ20" s="37" t="s">
        <v>24</v>
      </c>
      <c r="DA20" s="37" t="s">
        <v>21</v>
      </c>
      <c r="DB20" s="37" t="s">
        <v>25</v>
      </c>
      <c r="DC20" s="37" t="s">
        <v>26</v>
      </c>
      <c r="DD20" s="37" t="s">
        <v>27</v>
      </c>
      <c r="DE20" s="20"/>
      <c r="DF20" s="20"/>
      <c r="DG20" s="20"/>
      <c r="DH20" s="20"/>
      <c r="DI20" s="20"/>
      <c r="DJ20" s="20"/>
      <c r="DK20" s="20"/>
      <c r="DL20" s="20"/>
      <c r="DM20" s="20"/>
      <c r="DN20" s="20"/>
    </row>
    <row r="21" spans="3:121" ht="16.5" customHeight="1" thickBot="1" x14ac:dyDescent="0.2">
      <c r="C21" s="745"/>
      <c r="D21" s="340" t="s">
        <v>446</v>
      </c>
      <c r="E21" s="341" t="s">
        <v>447</v>
      </c>
      <c r="F21" s="762" t="s">
        <v>466</v>
      </c>
      <c r="G21" s="763"/>
      <c r="H21" s="508"/>
      <c r="I21" s="509"/>
      <c r="J21" s="521"/>
      <c r="K21" s="523"/>
      <c r="L21" s="558"/>
      <c r="M21" s="755" t="s">
        <v>278</v>
      </c>
      <c r="N21" s="756"/>
      <c r="O21" s="756"/>
      <c r="P21" s="756"/>
      <c r="Q21" s="756"/>
      <c r="R21" s="756"/>
      <c r="S21" s="756"/>
      <c r="T21" s="756"/>
      <c r="U21" s="756"/>
      <c r="V21" s="756"/>
      <c r="W21" s="756"/>
      <c r="X21" s="756"/>
      <c r="Y21" s="756"/>
      <c r="Z21" s="756"/>
      <c r="AA21" s="757"/>
      <c r="AB21" s="532"/>
      <c r="AC21" s="533"/>
      <c r="AD21" s="534"/>
      <c r="AE21" s="532"/>
      <c r="AF21" s="534"/>
      <c r="AG21" s="538"/>
      <c r="AH21" s="557"/>
      <c r="AI21" s="558"/>
      <c r="AJ21" s="538"/>
      <c r="AK21" s="523"/>
      <c r="AL21" s="565"/>
      <c r="AM21" s="566"/>
      <c r="AN21" s="567"/>
      <c r="AO21" s="709"/>
      <c r="AP21" s="710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  <c r="BI21" s="149"/>
      <c r="BJ21" s="149"/>
      <c r="BK21" s="149"/>
      <c r="BL21" s="149"/>
      <c r="BN21" s="29"/>
      <c r="BP21" s="29"/>
      <c r="BQ21" s="23"/>
      <c r="BR21" s="23"/>
      <c r="BS21" s="23"/>
      <c r="BT21" s="23"/>
      <c r="BU21" s="22"/>
      <c r="BV21" s="23"/>
      <c r="BW21" s="543"/>
      <c r="BX21" s="544"/>
      <c r="BY21" s="525"/>
      <c r="BZ21" s="546"/>
      <c r="CA21" s="54"/>
      <c r="CB21" s="12"/>
      <c r="CC21" s="55"/>
      <c r="CD21" s="56"/>
      <c r="CE21" s="57" t="s">
        <v>15</v>
      </c>
      <c r="CF21" s="58" t="s">
        <v>16</v>
      </c>
      <c r="CG21" s="59"/>
      <c r="CH21" s="60"/>
      <c r="CI21" s="54"/>
      <c r="CJ21" s="61"/>
      <c r="CK21" s="61"/>
      <c r="CL21" s="12"/>
      <c r="CM21" s="62"/>
      <c r="CN21" s="57" t="s">
        <v>17</v>
      </c>
      <c r="CO21" s="29"/>
      <c r="CP21" s="29"/>
      <c r="CQ21" s="48"/>
      <c r="CR21" s="48"/>
      <c r="CS21" s="48"/>
      <c r="CT21" s="48"/>
      <c r="CU21" s="1" t="s">
        <v>20</v>
      </c>
      <c r="CV21" s="2" t="s">
        <v>21</v>
      </c>
      <c r="CW21" s="2" t="s">
        <v>22</v>
      </c>
      <c r="CX21" s="1" t="s">
        <v>153</v>
      </c>
      <c r="CY21" s="1" t="s">
        <v>23</v>
      </c>
      <c r="CZ21" s="48"/>
      <c r="DA21" s="48"/>
      <c r="DB21" s="48"/>
      <c r="DC21" s="48"/>
      <c r="DD21" s="48"/>
      <c r="DE21" s="20"/>
      <c r="DF21" s="20"/>
      <c r="DG21" s="20"/>
      <c r="DH21" s="20"/>
      <c r="DI21" s="20"/>
      <c r="DJ21" s="20"/>
      <c r="DK21" s="20"/>
      <c r="DL21" s="20"/>
      <c r="DM21" s="20"/>
      <c r="DN21" s="20"/>
    </row>
    <row r="22" spans="3:121" ht="15.75" customHeight="1" thickTop="1" thickBot="1" x14ac:dyDescent="0.2">
      <c r="C22" s="629">
        <v>1</v>
      </c>
      <c r="D22" s="715">
        <v>1</v>
      </c>
      <c r="E22" s="718">
        <v>1</v>
      </c>
      <c r="F22" s="721"/>
      <c r="G22" s="722"/>
      <c r="H22" s="374" t="s">
        <v>105</v>
      </c>
      <c r="I22" s="375"/>
      <c r="J22" s="158"/>
      <c r="K22" s="3"/>
      <c r="L22" s="623" t="s">
        <v>28</v>
      </c>
      <c r="M22" s="304">
        <v>7</v>
      </c>
      <c r="N22" s="594" t="str">
        <f>IF(M22="","",VLOOKUP(M22,$CU:$CX,3,FALSE))</f>
        <v>ジェットフォイル</v>
      </c>
      <c r="O22" s="595"/>
      <c r="P22" s="339">
        <v>40</v>
      </c>
      <c r="Q22" s="594" t="str">
        <f>IF(P22="","",VLOOKUP(P22,$CU:$CX,3,FALSE))</f>
        <v>高速船</v>
      </c>
      <c r="R22" s="595"/>
      <c r="S22" s="339"/>
      <c r="T22" s="594" t="str">
        <f>IF(S22="","",VLOOKUP(S22,$CU:$CX,3,FALSE))</f>
        <v/>
      </c>
      <c r="U22" s="595"/>
      <c r="V22" s="304"/>
      <c r="W22" s="594" t="str">
        <f>IF(V22="","",VLOOKUP(V22,$CU:$CX,3,FALSE))</f>
        <v/>
      </c>
      <c r="X22" s="595"/>
      <c r="Y22" s="304"/>
      <c r="Z22" s="594" t="str">
        <f>IF(Y22="","",VLOOKUP(Y22,$CU:$CX,3,FALSE))</f>
        <v/>
      </c>
      <c r="AA22" s="596"/>
      <c r="AB22" s="510" t="s">
        <v>147</v>
      </c>
      <c r="AC22" s="610">
        <f>$CJ$22</f>
        <v>3700</v>
      </c>
      <c r="AD22" s="611"/>
      <c r="AE22" s="622">
        <v>120</v>
      </c>
      <c r="AF22" s="622"/>
      <c r="AG22" s="620">
        <f>(AC22+AC24)*AE22</f>
        <v>852000</v>
      </c>
      <c r="AH22" s="620"/>
      <c r="AI22" s="620"/>
      <c r="AJ22" s="620">
        <f>SUM(K22:K27)*AE22</f>
        <v>240</v>
      </c>
      <c r="AK22" s="621"/>
      <c r="AL22" s="513" t="s">
        <v>11</v>
      </c>
      <c r="AM22" s="514"/>
      <c r="AN22" s="515"/>
      <c r="AO22" s="764" t="s">
        <v>462</v>
      </c>
      <c r="AP22" s="765"/>
      <c r="AR22" s="149"/>
      <c r="AS22" s="149"/>
      <c r="AT22" s="149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  <c r="BI22" s="144"/>
      <c r="BJ22" s="144"/>
      <c r="BK22" s="144"/>
      <c r="BL22" s="144"/>
      <c r="BP22" s="29"/>
      <c r="BQ22" s="63" t="s">
        <v>9</v>
      </c>
      <c r="BR22" s="23"/>
      <c r="BS22" s="23"/>
      <c r="BT22" s="23"/>
      <c r="BU22" s="23"/>
      <c r="BV22" s="23"/>
      <c r="BW22" s="64">
        <v>1</v>
      </c>
      <c r="BX22" s="65" t="s">
        <v>159</v>
      </c>
      <c r="BY22" s="66">
        <f>SUMIF(BQ24:BU24,"対馬市",BQ25:BU25)*AE22</f>
        <v>0</v>
      </c>
      <c r="BZ22" s="205"/>
      <c r="CA22" s="67">
        <f>SUM(M27:AA27)</f>
        <v>3400</v>
      </c>
      <c r="CB22" s="25"/>
      <c r="CC22" s="68" t="s">
        <v>129</v>
      </c>
      <c r="CD22" s="65" t="s">
        <v>159</v>
      </c>
      <c r="CE22" s="69" t="str">
        <f t="shared" ref="CE22:CE27" si="5">IF(J22="","0",$CJ$22/$CC$23)</f>
        <v>0</v>
      </c>
      <c r="CF22" s="70" t="str">
        <f t="shared" ref="CF22:CF27" si="6">IF(J22="","0",$CJ$23/$CC$23)</f>
        <v>0</v>
      </c>
      <c r="CG22" s="71">
        <f t="shared" ref="CG22:CG27" si="7">CE22*$AE$22</f>
        <v>0</v>
      </c>
      <c r="CH22" s="72">
        <f t="shared" ref="CH22:CH27" si="8">CF22*$AE$24</f>
        <v>0</v>
      </c>
      <c r="CI22" s="73">
        <f>CG22+CH22</f>
        <v>0</v>
      </c>
      <c r="CJ22" s="67">
        <f>SUM(M24:AA24)</f>
        <v>3700</v>
      </c>
      <c r="CK22" s="73">
        <f>(COUNTA(J22))*AE22</f>
        <v>0</v>
      </c>
      <c r="CL22" s="25"/>
      <c r="CM22" s="65" t="s">
        <v>159</v>
      </c>
      <c r="CN22" s="69" t="str">
        <f t="shared" ref="CN22:CN27" si="9">IF((K22)="","0",($AE$22+$AE$24)*K22*1000)</f>
        <v>0</v>
      </c>
      <c r="CO22" s="29"/>
      <c r="CP22" s="20"/>
      <c r="CQ22" s="20"/>
      <c r="CR22" s="39"/>
      <c r="CS22" s="16"/>
      <c r="CT22" s="20"/>
      <c r="CU22" s="39"/>
      <c r="CV22" s="39"/>
      <c r="CW22" s="39"/>
      <c r="CX22" s="39"/>
      <c r="CY22" s="39"/>
      <c r="CZ22" s="39"/>
      <c r="DA22" s="39"/>
      <c r="DB22" s="39"/>
      <c r="DC22" s="39">
        <v>0</v>
      </c>
      <c r="DD22" s="39"/>
      <c r="DE22" s="20"/>
      <c r="DF22" s="20"/>
      <c r="DG22" s="20"/>
      <c r="DH22" s="20"/>
      <c r="DI22" s="20"/>
      <c r="DJ22" s="20"/>
      <c r="DK22" s="20"/>
      <c r="DL22" s="20"/>
      <c r="DM22" s="20"/>
      <c r="DN22" s="20"/>
    </row>
    <row r="23" spans="3:121" ht="15.75" customHeight="1" x14ac:dyDescent="0.15">
      <c r="C23" s="630"/>
      <c r="D23" s="716"/>
      <c r="E23" s="719"/>
      <c r="F23" s="723"/>
      <c r="G23" s="724"/>
      <c r="H23" s="379" t="s">
        <v>104</v>
      </c>
      <c r="I23" s="380"/>
      <c r="J23" s="159"/>
      <c r="K23" s="4"/>
      <c r="L23" s="467"/>
      <c r="M23" s="702" t="str">
        <f>IF(M22="","",VLOOKUP(M22,$CU:$CX,2,FALSE))</f>
        <v>長崎～福江</v>
      </c>
      <c r="N23" s="703"/>
      <c r="O23" s="704"/>
      <c r="P23" s="702" t="str">
        <f>IF(P22="","",VLOOKUP(P22,$CU:$CX,2,FALSE))</f>
        <v>郷ノ首～土井浦</v>
      </c>
      <c r="Q23" s="703"/>
      <c r="R23" s="704"/>
      <c r="S23" s="702" t="str">
        <f>IF(S22="","",VLOOKUP(S22,$CU:$CX,2,FALSE))</f>
        <v/>
      </c>
      <c r="T23" s="703"/>
      <c r="U23" s="704"/>
      <c r="V23" s="702" t="str">
        <f>IF(V22="","",VLOOKUP(V22,$CU:$CX,2,FALSE))</f>
        <v/>
      </c>
      <c r="W23" s="703"/>
      <c r="X23" s="704"/>
      <c r="Y23" s="702" t="str">
        <f>IF(Y22="","",VLOOKUP(Y22,$CU:$CX,2,FALSE))</f>
        <v/>
      </c>
      <c r="Z23" s="703"/>
      <c r="AA23" s="704"/>
      <c r="AB23" s="405"/>
      <c r="AC23" s="403"/>
      <c r="AD23" s="404"/>
      <c r="AE23" s="457"/>
      <c r="AF23" s="457"/>
      <c r="AG23" s="459"/>
      <c r="AH23" s="459"/>
      <c r="AI23" s="459"/>
      <c r="AJ23" s="459"/>
      <c r="AK23" s="461"/>
      <c r="AL23" s="478" t="s">
        <v>475</v>
      </c>
      <c r="AM23" s="479"/>
      <c r="AN23" s="480"/>
      <c r="AO23" s="488">
        <v>45748</v>
      </c>
      <c r="AP23" s="489"/>
      <c r="AR23" s="149"/>
      <c r="AS23" s="149"/>
      <c r="AT23" s="149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  <c r="BI23" s="128"/>
      <c r="BJ23" s="128"/>
      <c r="BK23" s="128"/>
      <c r="BL23" s="128"/>
      <c r="BP23" s="29"/>
      <c r="BQ23" s="23"/>
      <c r="BR23" s="23"/>
      <c r="BS23" s="23"/>
      <c r="BT23" s="23"/>
      <c r="BU23" s="23"/>
      <c r="BV23" s="23"/>
      <c r="BW23" s="74"/>
      <c r="BX23" s="75" t="s">
        <v>104</v>
      </c>
      <c r="BY23" s="76">
        <f>SUMIF(BQ24:BU24,"壱岐市",BQ25:BU25)*AE22</f>
        <v>0</v>
      </c>
      <c r="BZ23" s="206"/>
      <c r="CA23" s="204"/>
      <c r="CB23" s="78"/>
      <c r="CC23" s="500">
        <f>COUNTA(J22:J27)</f>
        <v>1</v>
      </c>
      <c r="CD23" s="75" t="s">
        <v>104</v>
      </c>
      <c r="CE23" s="80" t="str">
        <f t="shared" si="5"/>
        <v>0</v>
      </c>
      <c r="CF23" s="81" t="str">
        <f t="shared" si="6"/>
        <v>0</v>
      </c>
      <c r="CG23" s="82">
        <f t="shared" si="7"/>
        <v>0</v>
      </c>
      <c r="CH23" s="83">
        <f t="shared" si="8"/>
        <v>0</v>
      </c>
      <c r="CI23" s="84">
        <f t="shared" ref="CI23:CI27" si="10">CG23+CH23</f>
        <v>0</v>
      </c>
      <c r="CJ23" s="77">
        <f>CJ22/2</f>
        <v>1850</v>
      </c>
      <c r="CK23" s="84">
        <f>(COUNTA(J23))*AE22</f>
        <v>0</v>
      </c>
      <c r="CL23" s="25"/>
      <c r="CM23" s="75" t="s">
        <v>104</v>
      </c>
      <c r="CN23" s="80" t="str">
        <f t="shared" si="9"/>
        <v>0</v>
      </c>
      <c r="CO23" s="29"/>
      <c r="CP23" s="20" t="s">
        <v>440</v>
      </c>
      <c r="CQ23" s="39" t="s">
        <v>35</v>
      </c>
      <c r="CR23" s="39"/>
      <c r="CS23" s="39">
        <v>1</v>
      </c>
      <c r="CT23" s="29" t="s">
        <v>10</v>
      </c>
      <c r="CU23" s="39">
        <v>1</v>
      </c>
      <c r="CV23" s="39" t="s">
        <v>165</v>
      </c>
      <c r="CW23" s="39" t="s">
        <v>29</v>
      </c>
      <c r="CX23" s="39">
        <v>900</v>
      </c>
      <c r="CY23" s="39">
        <v>450</v>
      </c>
      <c r="CZ23" s="39" t="s">
        <v>255</v>
      </c>
      <c r="DA23" s="39" t="s">
        <v>131</v>
      </c>
      <c r="DB23" s="39" t="s">
        <v>132</v>
      </c>
      <c r="DC23" s="39">
        <v>4300</v>
      </c>
      <c r="DD23" s="39" t="s">
        <v>31</v>
      </c>
      <c r="DE23" s="20"/>
      <c r="DF23" s="20"/>
      <c r="DG23" s="20"/>
      <c r="DH23" s="20"/>
      <c r="DI23" s="20"/>
      <c r="DJ23" s="20"/>
      <c r="DK23" s="20"/>
      <c r="DL23" s="20"/>
      <c r="DM23" s="20"/>
      <c r="DN23" s="20"/>
    </row>
    <row r="24" spans="3:121" ht="15.75" customHeight="1" thickBot="1" x14ac:dyDescent="0.2">
      <c r="C24" s="630"/>
      <c r="D24" s="717"/>
      <c r="E24" s="720"/>
      <c r="F24" s="725"/>
      <c r="G24" s="726"/>
      <c r="H24" s="379" t="s">
        <v>106</v>
      </c>
      <c r="I24" s="380"/>
      <c r="J24" s="159" t="s">
        <v>253</v>
      </c>
      <c r="K24" s="4">
        <v>2</v>
      </c>
      <c r="L24" s="468"/>
      <c r="M24" s="589">
        <f>IF($AB$7="小学校",IF(M22="","",VLOOKUP(M22,$CU:$CY,5,FALSE)),IF($AB$7="","",IFERROR(VLOOKUP(M22,$CU:$CY,4,FALSE),"")))</f>
        <v>3300</v>
      </c>
      <c r="N24" s="590"/>
      <c r="O24" s="591"/>
      <c r="P24" s="589">
        <f>IF($AB$7="小学校",IF(P22="","",VLOOKUP(P22,$CU:$CY,5,FALSE)),IF($AB$7="","",IFERROR(VLOOKUP(P22,$CU:$CY,4,FALSE),"")))</f>
        <v>400</v>
      </c>
      <c r="Q24" s="590"/>
      <c r="R24" s="591"/>
      <c r="S24" s="589" t="str">
        <f>IF($AB$7="小学校",IF(S22="","",VLOOKUP(S22,$CU:$CY,5,FALSE)),IF($AB$7="","",IFERROR(VLOOKUP(S22,$CU:$CY,4,FALSE),"")))</f>
        <v/>
      </c>
      <c r="T24" s="590"/>
      <c r="U24" s="591"/>
      <c r="V24" s="589" t="str">
        <f>IF($AB$7="小学校",IF(V22="","",VLOOKUP(V22,$CU:$CY,5,FALSE)),IF($AB$7="","",IFERROR(VLOOKUP(V22,$CU:$CY,4,FALSE),"")))</f>
        <v/>
      </c>
      <c r="W24" s="590"/>
      <c r="X24" s="591"/>
      <c r="Y24" s="589" t="str">
        <f>IF($AB$7="小学校",IF(Y22="","",VLOOKUP(Y22,$CU:$CY,5,FALSE)),IF($AB$7="","",IFERROR(VLOOKUP(Y22,$CU:$CY,4,FALSE),"")))</f>
        <v/>
      </c>
      <c r="Z24" s="590"/>
      <c r="AA24" s="591"/>
      <c r="AB24" s="405" t="s">
        <v>148</v>
      </c>
      <c r="AC24" s="403">
        <f>$CA$22</f>
        <v>3400</v>
      </c>
      <c r="AD24" s="404"/>
      <c r="AE24" s="457"/>
      <c r="AF24" s="457"/>
      <c r="AG24" s="459"/>
      <c r="AH24" s="459"/>
      <c r="AI24" s="459"/>
      <c r="AJ24" s="459"/>
      <c r="AK24" s="461"/>
      <c r="AL24" s="481"/>
      <c r="AM24" s="482"/>
      <c r="AN24" s="483"/>
      <c r="AO24" s="490"/>
      <c r="AP24" s="491"/>
      <c r="AR24" s="149"/>
      <c r="AS24" s="149"/>
      <c r="AT24" s="149"/>
      <c r="AU24" s="128"/>
      <c r="AV24" s="128"/>
      <c r="AW24" s="128"/>
      <c r="AX24" s="128"/>
      <c r="AY24" s="128"/>
      <c r="AZ24" s="128"/>
      <c r="BA24" s="128"/>
      <c r="BB24" s="128"/>
      <c r="BC24" s="128"/>
      <c r="BD24" s="128"/>
      <c r="BE24" s="128"/>
      <c r="BF24" s="128"/>
      <c r="BG24" s="128"/>
      <c r="BH24" s="128"/>
      <c r="BI24" s="128"/>
      <c r="BJ24" s="128"/>
      <c r="BK24" s="128"/>
      <c r="BL24" s="128"/>
      <c r="BP24" s="85" t="s">
        <v>30</v>
      </c>
      <c r="BQ24" s="86" t="e">
        <f>VLOOKUP(M25,$CZ:$DD,5,FALSE)</f>
        <v>#N/A</v>
      </c>
      <c r="BR24" s="86" t="e">
        <f>VLOOKUP(P25,$CZ:$DD,5,FALSE)</f>
        <v>#N/A</v>
      </c>
      <c r="BS24" s="86" t="e">
        <f>VLOOKUP(S25,$CZ:$DD,5,FALSE)</f>
        <v>#N/A</v>
      </c>
      <c r="BT24" s="86" t="e">
        <f>VLOOKUP(V25,$CZ:$DD,5,FALSE)</f>
        <v>#N/A</v>
      </c>
      <c r="BU24" s="86" t="str">
        <f>VLOOKUP(Y25,$CZ:$DD,5,FALSE)</f>
        <v>五島市</v>
      </c>
      <c r="BV24" s="23"/>
      <c r="BW24" s="74"/>
      <c r="BX24" s="75" t="s">
        <v>106</v>
      </c>
      <c r="BY24" s="76">
        <f>SUMIF(BQ24:BU24,"五島市",BQ25:BU25)*AE22</f>
        <v>408000</v>
      </c>
      <c r="BZ24" s="206"/>
      <c r="CA24" s="47"/>
      <c r="CB24" s="78"/>
      <c r="CC24" s="501"/>
      <c r="CD24" s="75" t="s">
        <v>106</v>
      </c>
      <c r="CE24" s="80">
        <f t="shared" si="5"/>
        <v>3700</v>
      </c>
      <c r="CF24" s="81">
        <f t="shared" si="6"/>
        <v>1850</v>
      </c>
      <c r="CG24" s="82">
        <f t="shared" si="7"/>
        <v>444000</v>
      </c>
      <c r="CH24" s="83">
        <f t="shared" si="8"/>
        <v>0</v>
      </c>
      <c r="CI24" s="84">
        <f t="shared" si="10"/>
        <v>444000</v>
      </c>
      <c r="CJ24" s="87"/>
      <c r="CK24" s="84">
        <f>(COUNTA(J24))*AE22</f>
        <v>120</v>
      </c>
      <c r="CL24" s="25"/>
      <c r="CM24" s="75" t="s">
        <v>106</v>
      </c>
      <c r="CN24" s="80">
        <f t="shared" si="9"/>
        <v>240000</v>
      </c>
      <c r="CO24" s="29"/>
      <c r="CP24" s="20" t="s">
        <v>441</v>
      </c>
      <c r="CQ24" s="39" t="s">
        <v>155</v>
      </c>
      <c r="CR24" s="39" t="s">
        <v>133</v>
      </c>
      <c r="CS24" s="39">
        <v>2</v>
      </c>
      <c r="CT24" s="29" t="s">
        <v>31</v>
      </c>
      <c r="CU24" s="39">
        <v>2</v>
      </c>
      <c r="CV24" s="39" t="s">
        <v>166</v>
      </c>
      <c r="CW24" s="39" t="s">
        <v>29</v>
      </c>
      <c r="CX24" s="39">
        <v>1300</v>
      </c>
      <c r="CY24" s="39">
        <v>650</v>
      </c>
      <c r="CZ24" s="39" t="s">
        <v>36</v>
      </c>
      <c r="DA24" s="39" t="s">
        <v>134</v>
      </c>
      <c r="DB24" s="39" t="s">
        <v>132</v>
      </c>
      <c r="DC24" s="39">
        <v>2600</v>
      </c>
      <c r="DD24" s="39" t="s">
        <v>37</v>
      </c>
      <c r="DE24" s="20"/>
      <c r="DF24" s="20"/>
      <c r="DG24" s="20"/>
      <c r="DH24" s="20"/>
      <c r="DI24" s="20"/>
      <c r="DJ24" s="20"/>
      <c r="DK24" s="20"/>
      <c r="DL24" s="20"/>
      <c r="DM24" s="20"/>
      <c r="DN24" s="20"/>
    </row>
    <row r="25" spans="3:121" ht="15.75" customHeight="1" thickBot="1" x14ac:dyDescent="0.2">
      <c r="C25" s="630"/>
      <c r="D25" s="772" t="s">
        <v>467</v>
      </c>
      <c r="E25" s="773"/>
      <c r="F25" s="774" t="s">
        <v>467</v>
      </c>
      <c r="G25" s="775"/>
      <c r="H25" s="379" t="s">
        <v>107</v>
      </c>
      <c r="I25" s="380"/>
      <c r="J25" s="159"/>
      <c r="K25" s="4"/>
      <c r="L25" s="398" t="s">
        <v>32</v>
      </c>
      <c r="M25" s="305"/>
      <c r="N25" s="592" t="str">
        <f>IF(M25="","",VLOOKUP(M25,$CZ:$DC,3,FALSE))</f>
        <v/>
      </c>
      <c r="O25" s="593"/>
      <c r="P25" s="305"/>
      <c r="Q25" s="592" t="str">
        <f>IF(P25="","",VLOOKUP(P25,$CZ:$DC,3,FALSE))</f>
        <v/>
      </c>
      <c r="R25" s="593"/>
      <c r="S25" s="305"/>
      <c r="T25" s="592" t="str">
        <f>IF(S25="","",VLOOKUP(S25,$CZ:$DC,3,FALSE))</f>
        <v/>
      </c>
      <c r="U25" s="593"/>
      <c r="V25" s="305"/>
      <c r="W25" s="592" t="str">
        <f>IF(V25="","",VLOOKUP(V25,$CZ:$DC,3,FALSE))</f>
        <v/>
      </c>
      <c r="X25" s="593"/>
      <c r="Y25" s="305" t="s">
        <v>474</v>
      </c>
      <c r="Z25" s="592" t="str">
        <f>IF(Y25="","",VLOOKUP(Y25,$CZ:$DC,3,FALSE))</f>
        <v>定期航路</v>
      </c>
      <c r="AA25" s="593"/>
      <c r="AB25" s="405"/>
      <c r="AC25" s="403"/>
      <c r="AD25" s="404"/>
      <c r="AE25" s="457"/>
      <c r="AF25" s="457"/>
      <c r="AG25" s="459"/>
      <c r="AH25" s="459"/>
      <c r="AI25" s="459"/>
      <c r="AJ25" s="459"/>
      <c r="AK25" s="461"/>
      <c r="AL25" s="481"/>
      <c r="AM25" s="482"/>
      <c r="AN25" s="483"/>
      <c r="AO25" s="766" t="s">
        <v>463</v>
      </c>
      <c r="AP25" s="767"/>
      <c r="AR25" s="149"/>
      <c r="AS25" s="149"/>
      <c r="AT25" s="149"/>
      <c r="AU25" s="128"/>
      <c r="AV25" s="128"/>
      <c r="AW25" s="128"/>
      <c r="AX25" s="128"/>
      <c r="AY25" s="128"/>
      <c r="AZ25" s="128"/>
      <c r="BA25" s="128"/>
      <c r="BB25" s="128"/>
      <c r="BC25" s="128"/>
      <c r="BD25" s="128"/>
      <c r="BE25" s="128"/>
      <c r="BF25" s="128"/>
      <c r="BG25" s="128"/>
      <c r="BH25" s="128"/>
      <c r="BI25" s="128"/>
      <c r="BJ25" s="128"/>
      <c r="BK25" s="128"/>
      <c r="BL25" s="128"/>
      <c r="BP25" s="85" t="s">
        <v>33</v>
      </c>
      <c r="BQ25" s="88" t="e">
        <f>VLOOKUP(M25,$CZ:$DD,4,FALSE)</f>
        <v>#N/A</v>
      </c>
      <c r="BR25" s="88" t="e">
        <f>VLOOKUP(P25,$CZ:$DD,4,FALSE)</f>
        <v>#N/A</v>
      </c>
      <c r="BS25" s="88" t="e">
        <f>VLOOKUP(S25,$CZ:$DD,4,FALSE)</f>
        <v>#N/A</v>
      </c>
      <c r="BT25" s="88" t="e">
        <f>VLOOKUP(V25,$CZ:$DD,4,FALSE)</f>
        <v>#N/A</v>
      </c>
      <c r="BU25" s="88">
        <f>VLOOKUP(Y25,$CZ:$DD,4,FALSE)</f>
        <v>3400</v>
      </c>
      <c r="BV25" s="23"/>
      <c r="BW25" s="74"/>
      <c r="BX25" s="75" t="s">
        <v>107</v>
      </c>
      <c r="BY25" s="76">
        <f>SUMIF(BQ24:BU24,"新上五島町",BQ25:BU25)*AE22</f>
        <v>0</v>
      </c>
      <c r="BZ25" s="206"/>
      <c r="CA25" s="89"/>
      <c r="CB25" s="78"/>
      <c r="CC25" s="90"/>
      <c r="CD25" s="75" t="s">
        <v>107</v>
      </c>
      <c r="CE25" s="80" t="str">
        <f t="shared" si="5"/>
        <v>0</v>
      </c>
      <c r="CF25" s="81" t="str">
        <f t="shared" si="6"/>
        <v>0</v>
      </c>
      <c r="CG25" s="82">
        <f t="shared" si="7"/>
        <v>0</v>
      </c>
      <c r="CH25" s="83">
        <f t="shared" si="8"/>
        <v>0</v>
      </c>
      <c r="CI25" s="84">
        <f t="shared" si="10"/>
        <v>0</v>
      </c>
      <c r="CJ25" s="87"/>
      <c r="CK25" s="84">
        <f>(COUNTA(J25))*AE22</f>
        <v>0</v>
      </c>
      <c r="CL25" s="91"/>
      <c r="CM25" s="75" t="s">
        <v>107</v>
      </c>
      <c r="CN25" s="80" t="str">
        <f t="shared" si="9"/>
        <v>0</v>
      </c>
      <c r="CO25" s="29"/>
      <c r="CP25" s="20" t="s">
        <v>442</v>
      </c>
      <c r="CQ25" s="39"/>
      <c r="CR25" s="39"/>
      <c r="CS25" s="39">
        <v>3</v>
      </c>
      <c r="CT25" s="29" t="s">
        <v>11</v>
      </c>
      <c r="CU25" s="39">
        <v>3</v>
      </c>
      <c r="CV25" s="39" t="s">
        <v>167</v>
      </c>
      <c r="CW25" s="39" t="s">
        <v>29</v>
      </c>
      <c r="CX25" s="39">
        <v>900</v>
      </c>
      <c r="CY25" s="39">
        <v>450</v>
      </c>
      <c r="CZ25" s="39" t="s">
        <v>39</v>
      </c>
      <c r="DA25" s="39" t="s">
        <v>130</v>
      </c>
      <c r="DB25" s="39" t="s">
        <v>132</v>
      </c>
      <c r="DC25" s="39">
        <v>3400</v>
      </c>
      <c r="DD25" s="39" t="s">
        <v>11</v>
      </c>
      <c r="DE25" s="20"/>
      <c r="DF25" s="20"/>
      <c r="DG25" s="20"/>
      <c r="DH25" s="20"/>
      <c r="DI25" s="20"/>
      <c r="DJ25" s="20"/>
      <c r="DK25" s="20"/>
      <c r="DL25" s="20"/>
      <c r="DM25" s="20"/>
      <c r="DN25" s="20"/>
    </row>
    <row r="26" spans="3:121" ht="15.75" customHeight="1" x14ac:dyDescent="0.15">
      <c r="C26" s="630"/>
      <c r="D26" s="768">
        <v>45748</v>
      </c>
      <c r="E26" s="769"/>
      <c r="F26" s="733"/>
      <c r="G26" s="734"/>
      <c r="H26" s="379" t="s">
        <v>108</v>
      </c>
      <c r="I26" s="380"/>
      <c r="J26" s="159"/>
      <c r="K26" s="4"/>
      <c r="L26" s="399"/>
      <c r="M26" s="612" t="str">
        <f>IF(M25="","",VLOOKUP(M25,$CZ:$DC,2,FALSE))</f>
        <v/>
      </c>
      <c r="N26" s="613"/>
      <c r="O26" s="614"/>
      <c r="P26" s="612" t="str">
        <f>IF(P25="","",VLOOKUP(P25,$CZ:$DC,2,FALSE))</f>
        <v/>
      </c>
      <c r="Q26" s="613"/>
      <c r="R26" s="614"/>
      <c r="S26" s="612" t="str">
        <f>IF(S25="","",VLOOKUP(S25,$CZ:$DC,2,FALSE))</f>
        <v/>
      </c>
      <c r="T26" s="613"/>
      <c r="U26" s="614"/>
      <c r="V26" s="612" t="str">
        <f>IF(V25="","",VLOOKUP(V25,$CZ:$DC,2,FALSE))</f>
        <v/>
      </c>
      <c r="W26" s="613"/>
      <c r="X26" s="614"/>
      <c r="Y26" s="612" t="str">
        <f>IF(Y25="","",VLOOKUP(Y25,$CZ:$DC,2,FALSE))</f>
        <v>長崎　～　福江</v>
      </c>
      <c r="Z26" s="613"/>
      <c r="AA26" s="614"/>
      <c r="AB26" s="405" t="s">
        <v>135</v>
      </c>
      <c r="AC26" s="443">
        <f>SUM(AC22:AD25)</f>
        <v>7100</v>
      </c>
      <c r="AD26" s="444"/>
      <c r="AE26" s="457"/>
      <c r="AF26" s="457"/>
      <c r="AG26" s="459"/>
      <c r="AH26" s="459"/>
      <c r="AI26" s="459"/>
      <c r="AJ26" s="459"/>
      <c r="AK26" s="461"/>
      <c r="AL26" s="481"/>
      <c r="AM26" s="482"/>
      <c r="AN26" s="483"/>
      <c r="AO26" s="488"/>
      <c r="AP26" s="489"/>
      <c r="AR26" s="149"/>
      <c r="AS26" s="149"/>
      <c r="AT26" s="149"/>
      <c r="AU26" s="128"/>
      <c r="AV26" s="128"/>
      <c r="AW26" s="128"/>
      <c r="AX26" s="128"/>
      <c r="AY26" s="128"/>
      <c r="AZ26" s="128"/>
      <c r="BA26" s="128"/>
      <c r="BB26" s="128"/>
      <c r="BC26" s="128"/>
      <c r="BD26" s="128"/>
      <c r="BE26" s="128"/>
      <c r="BF26" s="128"/>
      <c r="BG26" s="128"/>
      <c r="BH26" s="128"/>
      <c r="BI26" s="128"/>
      <c r="BJ26" s="128"/>
      <c r="BK26" s="128"/>
      <c r="BL26" s="128"/>
      <c r="BP26" s="85" t="s">
        <v>38</v>
      </c>
      <c r="BQ26" s="88" t="e">
        <f>BQ25/2</f>
        <v>#N/A</v>
      </c>
      <c r="BR26" s="88" t="e">
        <f>BR25/2</f>
        <v>#N/A</v>
      </c>
      <c r="BS26" s="88" t="e">
        <f>BS25/2</f>
        <v>#N/A</v>
      </c>
      <c r="BT26" s="88" t="e">
        <f>BT25/2</f>
        <v>#N/A</v>
      </c>
      <c r="BU26" s="88">
        <f>BU25/2</f>
        <v>1700</v>
      </c>
      <c r="BV26" s="23"/>
      <c r="BW26" s="74"/>
      <c r="BX26" s="75" t="s">
        <v>108</v>
      </c>
      <c r="BY26" s="76">
        <f>SUMIF(BQ24:BU24,"小値賀町",BQ25:BU25)*AE22</f>
        <v>0</v>
      </c>
      <c r="BZ26" s="206"/>
      <c r="CA26" s="89"/>
      <c r="CB26" s="78"/>
      <c r="CC26" s="90"/>
      <c r="CD26" s="75" t="s">
        <v>108</v>
      </c>
      <c r="CE26" s="80" t="str">
        <f t="shared" si="5"/>
        <v>0</v>
      </c>
      <c r="CF26" s="81" t="str">
        <f t="shared" si="6"/>
        <v>0</v>
      </c>
      <c r="CG26" s="82">
        <f t="shared" si="7"/>
        <v>0</v>
      </c>
      <c r="CH26" s="83">
        <f t="shared" si="8"/>
        <v>0</v>
      </c>
      <c r="CI26" s="84">
        <f t="shared" si="10"/>
        <v>0</v>
      </c>
      <c r="CJ26" s="87"/>
      <c r="CK26" s="84">
        <f>(COUNTA(J26))*AE22</f>
        <v>0</v>
      </c>
      <c r="CL26" s="91"/>
      <c r="CM26" s="75" t="s">
        <v>108</v>
      </c>
      <c r="CN26" s="80" t="str">
        <f t="shared" si="9"/>
        <v>0</v>
      </c>
      <c r="CO26" s="29"/>
      <c r="CP26" s="20"/>
      <c r="CQ26" s="14"/>
      <c r="CR26" s="39"/>
      <c r="CS26" s="39">
        <v>4</v>
      </c>
      <c r="CT26" s="29" t="s">
        <v>12</v>
      </c>
      <c r="CU26" s="39">
        <v>4</v>
      </c>
      <c r="CV26" s="39" t="s">
        <v>168</v>
      </c>
      <c r="CW26" s="39" t="s">
        <v>29</v>
      </c>
      <c r="CX26" s="39">
        <v>200</v>
      </c>
      <c r="CY26" s="39">
        <v>100</v>
      </c>
      <c r="CZ26" s="39" t="s">
        <v>40</v>
      </c>
      <c r="DA26" s="39" t="s">
        <v>136</v>
      </c>
      <c r="DB26" s="39" t="s">
        <v>132</v>
      </c>
      <c r="DC26" s="39">
        <v>4400</v>
      </c>
      <c r="DD26" s="39" t="s">
        <v>11</v>
      </c>
      <c r="DE26" s="20"/>
      <c r="DF26" s="20"/>
      <c r="DG26" s="20"/>
      <c r="DH26" s="20"/>
      <c r="DI26" s="20"/>
      <c r="DJ26" s="20"/>
      <c r="DK26" s="20"/>
      <c r="DL26" s="20"/>
      <c r="DM26" s="20"/>
      <c r="DN26" s="20"/>
    </row>
    <row r="27" spans="3:121" ht="15.75" customHeight="1" thickBot="1" x14ac:dyDescent="0.2">
      <c r="C27" s="631"/>
      <c r="D27" s="770"/>
      <c r="E27" s="771"/>
      <c r="F27" s="735"/>
      <c r="G27" s="736"/>
      <c r="H27" s="396" t="s">
        <v>109</v>
      </c>
      <c r="I27" s="397"/>
      <c r="J27" s="293"/>
      <c r="K27" s="294"/>
      <c r="L27" s="400"/>
      <c r="M27" s="699" t="str">
        <f>IF(M25="","",VLOOKUP(M25,$CZ:$DC,4,FALSE))</f>
        <v/>
      </c>
      <c r="N27" s="700"/>
      <c r="O27" s="701"/>
      <c r="P27" s="699" t="str">
        <f>IF(P25="","",VLOOKUP(P25,$CZ:$DC,4,FALSE))</f>
        <v/>
      </c>
      <c r="Q27" s="700"/>
      <c r="R27" s="701"/>
      <c r="S27" s="699" t="str">
        <f>IF(S25="","",VLOOKUP(S25,$CZ:$DC,4,FALSE))</f>
        <v/>
      </c>
      <c r="T27" s="700"/>
      <c r="U27" s="701"/>
      <c r="V27" s="699" t="str">
        <f>IF(V25="","",VLOOKUP(V25,$CZ:$DC,4,FALSE))</f>
        <v/>
      </c>
      <c r="W27" s="700"/>
      <c r="X27" s="701"/>
      <c r="Y27" s="699">
        <f>IF(Y25="","",VLOOKUP(Y25,$CZ:$DC,4,FALSE))</f>
        <v>3400</v>
      </c>
      <c r="Z27" s="700"/>
      <c r="AA27" s="701"/>
      <c r="AB27" s="475"/>
      <c r="AC27" s="476"/>
      <c r="AD27" s="477"/>
      <c r="AE27" s="470"/>
      <c r="AF27" s="470"/>
      <c r="AG27" s="472"/>
      <c r="AH27" s="472"/>
      <c r="AI27" s="472"/>
      <c r="AJ27" s="472"/>
      <c r="AK27" s="474"/>
      <c r="AL27" s="484"/>
      <c r="AM27" s="485"/>
      <c r="AN27" s="486"/>
      <c r="AO27" s="713"/>
      <c r="AP27" s="714"/>
      <c r="AR27" s="149"/>
      <c r="AS27" s="149"/>
      <c r="AT27" s="149"/>
      <c r="AU27" s="128"/>
      <c r="AV27" s="128"/>
      <c r="AW27" s="128"/>
      <c r="AX27" s="128"/>
      <c r="AY27" s="128"/>
      <c r="AZ27" s="128"/>
      <c r="BA27" s="128"/>
      <c r="BB27" s="128"/>
      <c r="BC27" s="128"/>
      <c r="BD27" s="128"/>
      <c r="BE27" s="128"/>
      <c r="BF27" s="128"/>
      <c r="BG27" s="128"/>
      <c r="BH27" s="128"/>
      <c r="BI27" s="128"/>
      <c r="BJ27" s="128"/>
      <c r="BK27" s="128"/>
      <c r="BL27" s="128"/>
      <c r="BP27" s="29"/>
      <c r="BQ27" s="23"/>
      <c r="BR27" s="23"/>
      <c r="BS27" s="23"/>
      <c r="BT27" s="23"/>
      <c r="BU27" s="23"/>
      <c r="BV27" s="23"/>
      <c r="BW27" s="92"/>
      <c r="BX27" s="93" t="s">
        <v>109</v>
      </c>
      <c r="BY27" s="94">
        <f>SUMIF(BQ24:BU24,"宇久町",BQ25:BU25)*AE22</f>
        <v>0</v>
      </c>
      <c r="BZ27" s="207"/>
      <c r="CA27" s="47"/>
      <c r="CB27" s="78"/>
      <c r="CC27" s="95"/>
      <c r="CD27" s="93" t="s">
        <v>109</v>
      </c>
      <c r="CE27" s="97" t="str">
        <f t="shared" si="5"/>
        <v>0</v>
      </c>
      <c r="CF27" s="98" t="str">
        <f t="shared" si="6"/>
        <v>0</v>
      </c>
      <c r="CG27" s="99">
        <f t="shared" si="7"/>
        <v>0</v>
      </c>
      <c r="CH27" s="100">
        <f t="shared" si="8"/>
        <v>0</v>
      </c>
      <c r="CI27" s="101">
        <f t="shared" si="10"/>
        <v>0</v>
      </c>
      <c r="CJ27" s="87"/>
      <c r="CK27" s="101">
        <f>(COUNTA(J27))*AE22</f>
        <v>0</v>
      </c>
      <c r="CL27" s="25"/>
      <c r="CM27" s="93" t="s">
        <v>109</v>
      </c>
      <c r="CN27" s="97" t="str">
        <f t="shared" si="9"/>
        <v>0</v>
      </c>
      <c r="CO27" s="29"/>
      <c r="CP27" s="20"/>
      <c r="CQ27" s="39"/>
      <c r="CR27" s="39"/>
      <c r="CS27" s="20"/>
      <c r="CT27" s="29" t="s">
        <v>13</v>
      </c>
      <c r="CU27" s="39">
        <v>5</v>
      </c>
      <c r="CV27" s="39" t="s">
        <v>169</v>
      </c>
      <c r="CW27" s="39" t="s">
        <v>29</v>
      </c>
      <c r="CX27" s="39">
        <v>200</v>
      </c>
      <c r="CY27" s="39">
        <v>100</v>
      </c>
      <c r="CZ27" s="39" t="s">
        <v>256</v>
      </c>
      <c r="DA27" s="39" t="s">
        <v>137</v>
      </c>
      <c r="DB27" s="39" t="s">
        <v>132</v>
      </c>
      <c r="DC27" s="39">
        <v>3900</v>
      </c>
      <c r="DD27" s="39" t="s">
        <v>31</v>
      </c>
      <c r="DE27" s="20"/>
      <c r="DF27" s="20"/>
      <c r="DG27" s="20"/>
      <c r="DH27" s="20"/>
      <c r="DI27" s="20"/>
      <c r="DJ27" s="20"/>
      <c r="DK27" s="20"/>
      <c r="DL27" s="20"/>
      <c r="DM27" s="20"/>
      <c r="DN27" s="20"/>
    </row>
    <row r="28" spans="3:121" ht="15.75" customHeight="1" thickTop="1" thickBot="1" x14ac:dyDescent="0.2">
      <c r="C28" s="632">
        <v>2</v>
      </c>
      <c r="D28" s="715"/>
      <c r="E28" s="718"/>
      <c r="F28" s="721"/>
      <c r="G28" s="722"/>
      <c r="H28" s="511" t="s">
        <v>105</v>
      </c>
      <c r="I28" s="512"/>
      <c r="J28" s="295"/>
      <c r="K28" s="296"/>
      <c r="L28" s="609" t="s">
        <v>28</v>
      </c>
      <c r="M28" s="304"/>
      <c r="N28" s="594" t="str">
        <f>IF(M28="","",VLOOKUP(M28,$CU:$CX,3,FALSE))</f>
        <v/>
      </c>
      <c r="O28" s="595"/>
      <c r="P28" s="339"/>
      <c r="Q28" s="594" t="str">
        <f>IF(P28="","",VLOOKUP(P28,$CU:$CX,3,FALSE))</f>
        <v/>
      </c>
      <c r="R28" s="595"/>
      <c r="S28" s="339"/>
      <c r="T28" s="594" t="str">
        <f>IF(S28="","",VLOOKUP(S28,$CU:$CX,3,FALSE))</f>
        <v/>
      </c>
      <c r="U28" s="595"/>
      <c r="V28" s="304"/>
      <c r="W28" s="594" t="str">
        <f>IF(V28="","",VLOOKUP(V28,$CU:$CX,3,FALSE))</f>
        <v/>
      </c>
      <c r="X28" s="595"/>
      <c r="Y28" s="304"/>
      <c r="Z28" s="594" t="str">
        <f>IF(Y28="","",VLOOKUP(Y28,$CU:$CX,3,FALSE))</f>
        <v/>
      </c>
      <c r="AA28" s="596"/>
      <c r="AB28" s="496" t="s">
        <v>147</v>
      </c>
      <c r="AC28" s="401">
        <f>CJ28</f>
        <v>0</v>
      </c>
      <c r="AD28" s="402"/>
      <c r="AE28" s="469"/>
      <c r="AF28" s="469"/>
      <c r="AG28" s="471">
        <f>(AC28+AC30)*AE28</f>
        <v>0</v>
      </c>
      <c r="AH28" s="471"/>
      <c r="AI28" s="471"/>
      <c r="AJ28" s="471">
        <f>SUM(K28:K33)*AE28</f>
        <v>0</v>
      </c>
      <c r="AK28" s="473"/>
      <c r="AL28" s="497"/>
      <c r="AM28" s="498"/>
      <c r="AN28" s="499"/>
      <c r="AO28" s="487" t="s">
        <v>462</v>
      </c>
      <c r="AP28" s="431"/>
      <c r="AR28" s="149"/>
      <c r="AS28" s="149"/>
      <c r="AT28" s="149"/>
      <c r="AU28" s="128"/>
      <c r="AV28" s="128"/>
      <c r="AW28" s="128"/>
      <c r="AX28" s="128"/>
      <c r="AY28" s="128"/>
      <c r="AZ28" s="128"/>
      <c r="BA28" s="128"/>
      <c r="BB28" s="128"/>
      <c r="BC28" s="128"/>
      <c r="BD28" s="128"/>
      <c r="BE28" s="128"/>
      <c r="BF28" s="128"/>
      <c r="BG28" s="128"/>
      <c r="BH28" s="128"/>
      <c r="BI28" s="128"/>
      <c r="BJ28" s="128"/>
      <c r="BK28" s="128"/>
      <c r="BL28" s="128"/>
      <c r="BP28" s="29"/>
      <c r="BQ28" s="23"/>
      <c r="BR28" s="23"/>
      <c r="BS28" s="23"/>
      <c r="BT28" s="23"/>
      <c r="BU28" s="23"/>
      <c r="BV28" s="23"/>
      <c r="BW28" s="64">
        <v>2</v>
      </c>
      <c r="BX28" s="65" t="s">
        <v>159</v>
      </c>
      <c r="BY28" s="66">
        <f>SUMIF(BQ30:BU30,"対馬市",BQ31:BU31)*AE28</f>
        <v>0</v>
      </c>
      <c r="BZ28" s="205"/>
      <c r="CA28" s="67">
        <f>SUM(M33:AA33)</f>
        <v>0</v>
      </c>
      <c r="CB28" s="78"/>
      <c r="CC28" s="30" t="s">
        <v>129</v>
      </c>
      <c r="CD28" s="65" t="s">
        <v>104</v>
      </c>
      <c r="CE28" s="69" t="str">
        <f t="shared" ref="CE28:CE33" si="11">IF(J28="","0",$CJ$28/$CC$29)</f>
        <v>0</v>
      </c>
      <c r="CF28" s="70" t="str">
        <f t="shared" ref="CF28:CF33" si="12">IF(J28="","0",CJ29/$CC$29)</f>
        <v>0</v>
      </c>
      <c r="CG28" s="71">
        <f t="shared" ref="CG28:CG33" si="13">CE28*$AE$28</f>
        <v>0</v>
      </c>
      <c r="CH28" s="72">
        <f t="shared" ref="CH28:CH33" si="14">CF28*$AE$30</f>
        <v>0</v>
      </c>
      <c r="CI28" s="73">
        <f>CG28+CH28</f>
        <v>0</v>
      </c>
      <c r="CJ28" s="67">
        <f>SUM(M30:AA30)</f>
        <v>0</v>
      </c>
      <c r="CK28" s="73">
        <f>(COUNTA(J28))*AE28</f>
        <v>0</v>
      </c>
      <c r="CL28" s="91"/>
      <c r="CM28" s="65" t="s">
        <v>104</v>
      </c>
      <c r="CN28" s="69" t="str">
        <f t="shared" ref="CN28:CN33" si="15">IF((K28)="","0",($AE$28+$AE$30)*K28*1000)</f>
        <v>0</v>
      </c>
      <c r="CO28" s="29"/>
      <c r="CP28" s="20"/>
      <c r="CQ28" s="39"/>
      <c r="CR28" s="39"/>
      <c r="CS28" s="39"/>
      <c r="CT28" s="29" t="s">
        <v>14</v>
      </c>
      <c r="CU28" s="15">
        <v>7</v>
      </c>
      <c r="CV28" s="39" t="s">
        <v>165</v>
      </c>
      <c r="CW28" s="39" t="s">
        <v>170</v>
      </c>
      <c r="CX28" s="15">
        <v>3300</v>
      </c>
      <c r="CY28" s="15">
        <v>1650</v>
      </c>
      <c r="CZ28" s="15"/>
      <c r="DA28" s="15"/>
      <c r="DB28" s="15"/>
      <c r="DC28" s="15"/>
      <c r="DD28" s="15"/>
      <c r="DE28" s="20"/>
      <c r="DF28" s="20"/>
      <c r="DG28" s="20"/>
      <c r="DH28" s="20"/>
      <c r="DI28" s="20"/>
      <c r="DJ28" s="20"/>
      <c r="DK28" s="20"/>
      <c r="DL28" s="20"/>
      <c r="DM28" s="20"/>
      <c r="DN28" s="20"/>
    </row>
    <row r="29" spans="3:121" ht="15.75" customHeight="1" x14ac:dyDescent="0.15">
      <c r="C29" s="630"/>
      <c r="D29" s="716"/>
      <c r="E29" s="719"/>
      <c r="F29" s="723"/>
      <c r="G29" s="724"/>
      <c r="H29" s="379" t="s">
        <v>104</v>
      </c>
      <c r="I29" s="380"/>
      <c r="J29" s="159"/>
      <c r="K29" s="4"/>
      <c r="L29" s="467"/>
      <c r="M29" s="702" t="str">
        <f>IF(M28="","",VLOOKUP(M28,$CU:$CX,2,FALSE))</f>
        <v/>
      </c>
      <c r="N29" s="703"/>
      <c r="O29" s="704"/>
      <c r="P29" s="702" t="str">
        <f>IF(P28="","",VLOOKUP(P28,$CU:$CX,2,FALSE))</f>
        <v/>
      </c>
      <c r="Q29" s="703"/>
      <c r="R29" s="704"/>
      <c r="S29" s="702" t="str">
        <f>IF(S28="","",VLOOKUP(S28,$CU:$CX,2,FALSE))</f>
        <v/>
      </c>
      <c r="T29" s="703"/>
      <c r="U29" s="704"/>
      <c r="V29" s="702" t="str">
        <f>IF(V28="","",VLOOKUP(V28,$CU:$CX,2,FALSE))</f>
        <v/>
      </c>
      <c r="W29" s="703"/>
      <c r="X29" s="704"/>
      <c r="Y29" s="702" t="str">
        <f>IF(Y28="","",VLOOKUP(Y28,$CU:$CX,2,FALSE))</f>
        <v/>
      </c>
      <c r="Z29" s="703"/>
      <c r="AA29" s="704"/>
      <c r="AB29" s="405"/>
      <c r="AC29" s="403"/>
      <c r="AD29" s="404"/>
      <c r="AE29" s="457"/>
      <c r="AF29" s="457"/>
      <c r="AG29" s="459"/>
      <c r="AH29" s="459"/>
      <c r="AI29" s="459"/>
      <c r="AJ29" s="459"/>
      <c r="AK29" s="461"/>
      <c r="AL29" s="478"/>
      <c r="AM29" s="479"/>
      <c r="AN29" s="480"/>
      <c r="AO29" s="488"/>
      <c r="AP29" s="489"/>
      <c r="AR29" s="149"/>
      <c r="AS29" s="149"/>
      <c r="AT29" s="149"/>
      <c r="AU29" s="128"/>
      <c r="AV29" s="128"/>
      <c r="AW29" s="128"/>
      <c r="AX29" s="128"/>
      <c r="AY29" s="128"/>
      <c r="AZ29" s="128"/>
      <c r="BA29" s="128"/>
      <c r="BB29" s="128"/>
      <c r="BC29" s="128"/>
      <c r="BD29" s="128"/>
      <c r="BE29" s="128"/>
      <c r="BF29" s="128"/>
      <c r="BG29" s="128"/>
      <c r="BH29" s="128"/>
      <c r="BI29" s="128"/>
      <c r="BJ29" s="128"/>
      <c r="BK29" s="128"/>
      <c r="BL29" s="128"/>
      <c r="BP29" s="29"/>
      <c r="BQ29" s="23"/>
      <c r="BR29" s="23"/>
      <c r="BS29" s="23"/>
      <c r="BT29" s="23"/>
      <c r="BU29" s="23"/>
      <c r="BV29" s="23"/>
      <c r="BW29" s="74"/>
      <c r="BX29" s="75" t="s">
        <v>104</v>
      </c>
      <c r="BY29" s="76">
        <f>SUMIF(BQ30:BU30,"壱岐市",BQ31:BU31)*AE28</f>
        <v>0</v>
      </c>
      <c r="BZ29" s="206"/>
      <c r="CA29" s="204"/>
      <c r="CB29" s="78"/>
      <c r="CC29" s="453">
        <f>COUNTA(J28:J33)</f>
        <v>0</v>
      </c>
      <c r="CD29" s="75" t="s">
        <v>105</v>
      </c>
      <c r="CE29" s="80" t="str">
        <f t="shared" si="11"/>
        <v>0</v>
      </c>
      <c r="CF29" s="81" t="str">
        <f t="shared" si="12"/>
        <v>0</v>
      </c>
      <c r="CG29" s="82">
        <f t="shared" si="13"/>
        <v>0</v>
      </c>
      <c r="CH29" s="83">
        <f t="shared" si="14"/>
        <v>0</v>
      </c>
      <c r="CI29" s="84">
        <f t="shared" ref="CI29:CI33" si="16">CG29+CH29</f>
        <v>0</v>
      </c>
      <c r="CJ29" s="77">
        <f>CJ28/2</f>
        <v>0</v>
      </c>
      <c r="CK29" s="84">
        <f>(COUNTA(J29))*AE28</f>
        <v>0</v>
      </c>
      <c r="CL29" s="91"/>
      <c r="CM29" s="75" t="s">
        <v>105</v>
      </c>
      <c r="CN29" s="80" t="str">
        <f t="shared" si="15"/>
        <v>0</v>
      </c>
      <c r="CO29" s="29"/>
      <c r="CP29" s="20"/>
      <c r="CQ29" s="39"/>
      <c r="CR29" s="39"/>
      <c r="CS29" s="39"/>
      <c r="CT29" s="20"/>
      <c r="CU29" s="15">
        <v>8</v>
      </c>
      <c r="CV29" s="39" t="s">
        <v>166</v>
      </c>
      <c r="CW29" s="39" t="s">
        <v>170</v>
      </c>
      <c r="CX29" s="15">
        <v>3700</v>
      </c>
      <c r="CY29" s="15">
        <v>1850</v>
      </c>
      <c r="CZ29" s="15"/>
      <c r="DA29" s="15"/>
      <c r="DB29" s="15"/>
      <c r="DC29" s="15"/>
      <c r="DD29" s="39"/>
      <c r="DE29" s="20"/>
      <c r="DF29" s="20"/>
      <c r="DG29" s="20"/>
      <c r="DH29" s="20"/>
      <c r="DI29" s="20"/>
      <c r="DJ29" s="20"/>
      <c r="DK29" s="20"/>
      <c r="DL29" s="20"/>
      <c r="DM29" s="20"/>
      <c r="DN29" s="20"/>
    </row>
    <row r="30" spans="3:121" ht="15.75" customHeight="1" thickBot="1" x14ac:dyDescent="0.2">
      <c r="C30" s="630"/>
      <c r="D30" s="717"/>
      <c r="E30" s="720"/>
      <c r="F30" s="725"/>
      <c r="G30" s="726"/>
      <c r="H30" s="379" t="s">
        <v>106</v>
      </c>
      <c r="I30" s="380"/>
      <c r="J30" s="159"/>
      <c r="K30" s="4"/>
      <c r="L30" s="468"/>
      <c r="M30" s="589" t="str">
        <f>IF($AB$7="小学校",IF(M28="","",VLOOKUP(M28,$CU:$CY,5,FALSE)),IF($AB$7="","",IFERROR(VLOOKUP(M28,$CU:$CY,4,FALSE),"")))</f>
        <v/>
      </c>
      <c r="N30" s="590"/>
      <c r="O30" s="591"/>
      <c r="P30" s="589" t="str">
        <f>IF($AB$7="小学校",IF(P28="","",VLOOKUP(P28,$CU:$CY,5,FALSE)),IF($AB$7="","",IFERROR(VLOOKUP(P28,$CU:$CY,4,FALSE),"")))</f>
        <v/>
      </c>
      <c r="Q30" s="590"/>
      <c r="R30" s="591"/>
      <c r="S30" s="589" t="str">
        <f>IF($AB$7="小学校",IF(S28="","",VLOOKUP(S28,$CU:$CY,5,FALSE)),IF($AB$7="","",IFERROR(VLOOKUP(S28,$CU:$CY,4,FALSE),"")))</f>
        <v/>
      </c>
      <c r="T30" s="590"/>
      <c r="U30" s="591"/>
      <c r="V30" s="589" t="str">
        <f>IF($AB$7="小学校",IF(V28="","",VLOOKUP(V28,$CU:$CY,5,FALSE)),IF($AB$7="","",IFERROR(VLOOKUP(V28,$CU:$CY,4,FALSE),"")))</f>
        <v/>
      </c>
      <c r="W30" s="590"/>
      <c r="X30" s="591"/>
      <c r="Y30" s="589" t="str">
        <f>IF($AB$7="小学校",IF(Y28="","",VLOOKUP(Y28,$CU:$CY,5,FALSE)),IF($AB$7="","",IFERROR(VLOOKUP(Y28,$CU:$CY,4,FALSE),"")))</f>
        <v/>
      </c>
      <c r="Z30" s="590"/>
      <c r="AA30" s="591"/>
      <c r="AB30" s="405" t="s">
        <v>148</v>
      </c>
      <c r="AC30" s="403">
        <f>+CA28</f>
        <v>0</v>
      </c>
      <c r="AD30" s="404"/>
      <c r="AE30" s="457"/>
      <c r="AF30" s="457"/>
      <c r="AG30" s="459"/>
      <c r="AH30" s="459"/>
      <c r="AI30" s="459"/>
      <c r="AJ30" s="459"/>
      <c r="AK30" s="461"/>
      <c r="AL30" s="481"/>
      <c r="AM30" s="482"/>
      <c r="AN30" s="483"/>
      <c r="AO30" s="490"/>
      <c r="AP30" s="491"/>
      <c r="AR30" s="149"/>
      <c r="AS30" s="149"/>
      <c r="AT30" s="149"/>
      <c r="AU30" s="128"/>
      <c r="AV30" s="128"/>
      <c r="AW30" s="128"/>
      <c r="AX30" s="128"/>
      <c r="AY30" s="128"/>
      <c r="AZ30" s="128"/>
      <c r="BA30" s="128"/>
      <c r="BB30" s="128"/>
      <c r="BC30" s="128"/>
      <c r="BD30" s="128"/>
      <c r="BE30" s="128"/>
      <c r="BF30" s="128"/>
      <c r="BG30" s="128"/>
      <c r="BH30" s="128"/>
      <c r="BI30" s="128"/>
      <c r="BJ30" s="128"/>
      <c r="BK30" s="128"/>
      <c r="BL30" s="128"/>
      <c r="BP30" s="85" t="s">
        <v>30</v>
      </c>
      <c r="BQ30" s="86" t="e">
        <f>VLOOKUP(M31,$CZ:$DD,5,FALSE)</f>
        <v>#N/A</v>
      </c>
      <c r="BR30" s="86" t="e">
        <f>VLOOKUP(P31,$CZ:$DD,5,FALSE)</f>
        <v>#N/A</v>
      </c>
      <c r="BS30" s="86" t="e">
        <f>VLOOKUP(S31,$CZ:$DD,5,FALSE)</f>
        <v>#N/A</v>
      </c>
      <c r="BT30" s="86" t="e">
        <f>VLOOKUP(V31,$CZ:$DD,5,FALSE)</f>
        <v>#N/A</v>
      </c>
      <c r="BU30" s="86" t="e">
        <f>VLOOKUP(Y31,$CZ:$DD,5,FALSE)</f>
        <v>#N/A</v>
      </c>
      <c r="BV30" s="23"/>
      <c r="BW30" s="74"/>
      <c r="BX30" s="75" t="s">
        <v>106</v>
      </c>
      <c r="BY30" s="76">
        <f>SUMIF(BQ30:BU30,"五島市",BQ31:BU31)*AE28</f>
        <v>0</v>
      </c>
      <c r="BZ30" s="206"/>
      <c r="CA30" s="89"/>
      <c r="CB30" s="78"/>
      <c r="CC30" s="454"/>
      <c r="CD30" s="75" t="s">
        <v>106</v>
      </c>
      <c r="CE30" s="80" t="str">
        <f t="shared" si="11"/>
        <v>0</v>
      </c>
      <c r="CF30" s="81" t="str">
        <f t="shared" si="12"/>
        <v>0</v>
      </c>
      <c r="CG30" s="82">
        <f t="shared" si="13"/>
        <v>0</v>
      </c>
      <c r="CH30" s="83">
        <f t="shared" si="14"/>
        <v>0</v>
      </c>
      <c r="CI30" s="84">
        <f t="shared" si="16"/>
        <v>0</v>
      </c>
      <c r="CJ30" s="87"/>
      <c r="CK30" s="84">
        <f>(COUNTA(J30))*AE28</f>
        <v>0</v>
      </c>
      <c r="CL30" s="91"/>
      <c r="CM30" s="75" t="s">
        <v>106</v>
      </c>
      <c r="CN30" s="80" t="str">
        <f t="shared" si="15"/>
        <v>0</v>
      </c>
      <c r="CO30" s="29"/>
      <c r="CP30" s="29"/>
      <c r="CQ30" s="14"/>
      <c r="CR30" s="14"/>
      <c r="CS30" s="14"/>
      <c r="CT30" s="20"/>
      <c r="CU30" s="15">
        <v>9</v>
      </c>
      <c r="CV30" s="39" t="s">
        <v>168</v>
      </c>
      <c r="CW30" s="39" t="s">
        <v>170</v>
      </c>
      <c r="CX30" s="15">
        <v>400</v>
      </c>
      <c r="CY30" s="15">
        <v>200</v>
      </c>
      <c r="CZ30" s="15"/>
      <c r="DA30" s="15"/>
      <c r="DB30" s="15"/>
      <c r="DC30" s="15"/>
      <c r="DD30" s="39"/>
      <c r="DE30" s="20"/>
      <c r="DF30" s="20"/>
      <c r="DG30" s="20"/>
      <c r="DH30" s="20"/>
      <c r="DI30" s="20"/>
      <c r="DJ30" s="20"/>
      <c r="DK30" s="20"/>
      <c r="DL30" s="20"/>
      <c r="DM30" s="20"/>
      <c r="DN30" s="20"/>
    </row>
    <row r="31" spans="3:121" ht="15.75" customHeight="1" thickBot="1" x14ac:dyDescent="0.2">
      <c r="C31" s="630"/>
      <c r="D31" s="772" t="s">
        <v>467</v>
      </c>
      <c r="E31" s="773"/>
      <c r="F31" s="774" t="s">
        <v>467</v>
      </c>
      <c r="G31" s="775"/>
      <c r="H31" s="379" t="s">
        <v>107</v>
      </c>
      <c r="I31" s="380"/>
      <c r="J31" s="159"/>
      <c r="K31" s="4"/>
      <c r="L31" s="398" t="s">
        <v>32</v>
      </c>
      <c r="M31" s="305"/>
      <c r="N31" s="592" t="str">
        <f>IF(M31="","",VLOOKUP(M31,$CZ:$DC,3,FALSE))</f>
        <v/>
      </c>
      <c r="O31" s="593"/>
      <c r="P31" s="305"/>
      <c r="Q31" s="592" t="str">
        <f>IF(P31="","",VLOOKUP(P31,$CZ:$DC,3,FALSE))</f>
        <v/>
      </c>
      <c r="R31" s="593"/>
      <c r="S31" s="305"/>
      <c r="T31" s="592" t="str">
        <f>IF(S31="","",VLOOKUP(S31,$CZ:$DC,3,FALSE))</f>
        <v/>
      </c>
      <c r="U31" s="593"/>
      <c r="V31" s="305"/>
      <c r="W31" s="592" t="str">
        <f>IF(V31="","",VLOOKUP(V31,$CZ:$DC,3,FALSE))</f>
        <v/>
      </c>
      <c r="X31" s="593"/>
      <c r="Y31" s="305"/>
      <c r="Z31" s="592" t="str">
        <f>IF(Y31="","",VLOOKUP(Y31,$CZ:$DC,3,FALSE))</f>
        <v/>
      </c>
      <c r="AA31" s="593"/>
      <c r="AB31" s="405"/>
      <c r="AC31" s="403"/>
      <c r="AD31" s="404"/>
      <c r="AE31" s="457"/>
      <c r="AF31" s="457"/>
      <c r="AG31" s="459"/>
      <c r="AH31" s="459"/>
      <c r="AI31" s="459"/>
      <c r="AJ31" s="459"/>
      <c r="AK31" s="461"/>
      <c r="AL31" s="481"/>
      <c r="AM31" s="482"/>
      <c r="AN31" s="483"/>
      <c r="AO31" s="492" t="s">
        <v>463</v>
      </c>
      <c r="AP31" s="493"/>
      <c r="AR31" s="149"/>
      <c r="AS31" s="149"/>
      <c r="AT31" s="149"/>
      <c r="AU31" s="128"/>
      <c r="AV31" s="128"/>
      <c r="AW31" s="128"/>
      <c r="AX31" s="128"/>
      <c r="AY31" s="128"/>
      <c r="AZ31" s="128"/>
      <c r="BA31" s="128"/>
      <c r="BB31" s="128"/>
      <c r="BC31" s="128"/>
      <c r="BD31" s="128"/>
      <c r="BE31" s="128"/>
      <c r="BF31" s="128"/>
      <c r="BG31" s="128"/>
      <c r="BH31" s="128"/>
      <c r="BI31" s="128"/>
      <c r="BJ31" s="128"/>
      <c r="BK31" s="128"/>
      <c r="BL31" s="128"/>
      <c r="BP31" s="85" t="s">
        <v>33</v>
      </c>
      <c r="BQ31" s="88" t="e">
        <f>VLOOKUP(M31,$CZ:$DD,4,FALSE)</f>
        <v>#N/A</v>
      </c>
      <c r="BR31" s="88" t="e">
        <f>VLOOKUP(P31,$CZ:$DD,4,FALSE)</f>
        <v>#N/A</v>
      </c>
      <c r="BS31" s="88" t="e">
        <f>VLOOKUP(S31,$CZ:$DD,4,FALSE)</f>
        <v>#N/A</v>
      </c>
      <c r="BT31" s="88" t="e">
        <f>VLOOKUP(V31,$CZ:$DD,4,FALSE)</f>
        <v>#N/A</v>
      </c>
      <c r="BU31" s="88" t="e">
        <f>VLOOKUP(Y31,$CZ:$DD,4,FALSE)</f>
        <v>#N/A</v>
      </c>
      <c r="BV31" s="23"/>
      <c r="BW31" s="74"/>
      <c r="BX31" s="75" t="s">
        <v>107</v>
      </c>
      <c r="BY31" s="76">
        <f>SUMIF(BQ30:BU30,"新上五島町",BQ31:BU31)*AE28</f>
        <v>0</v>
      </c>
      <c r="BZ31" s="206"/>
      <c r="CA31" s="89"/>
      <c r="CB31" s="78"/>
      <c r="CC31" s="102"/>
      <c r="CD31" s="75" t="s">
        <v>107</v>
      </c>
      <c r="CE31" s="80" t="str">
        <f t="shared" si="11"/>
        <v>0</v>
      </c>
      <c r="CF31" s="81" t="str">
        <f t="shared" si="12"/>
        <v>0</v>
      </c>
      <c r="CG31" s="82">
        <f t="shared" si="13"/>
        <v>0</v>
      </c>
      <c r="CH31" s="83">
        <f t="shared" si="14"/>
        <v>0</v>
      </c>
      <c r="CI31" s="84">
        <f t="shared" si="16"/>
        <v>0</v>
      </c>
      <c r="CJ31" s="87"/>
      <c r="CK31" s="84">
        <f>(COUNTA(J31))*AE28</f>
        <v>0</v>
      </c>
      <c r="CL31" s="91"/>
      <c r="CM31" s="75" t="s">
        <v>107</v>
      </c>
      <c r="CN31" s="80" t="str">
        <f t="shared" si="15"/>
        <v>0</v>
      </c>
      <c r="CO31" s="29"/>
      <c r="CP31" s="29"/>
      <c r="CQ31" s="14"/>
      <c r="CR31" s="14"/>
      <c r="CS31" s="14"/>
      <c r="CT31" s="29"/>
      <c r="CU31" s="15">
        <v>10</v>
      </c>
      <c r="CV31" s="39" t="s">
        <v>171</v>
      </c>
      <c r="CW31" s="39" t="s">
        <v>29</v>
      </c>
      <c r="CX31" s="15">
        <v>1600</v>
      </c>
      <c r="CY31" s="15">
        <v>800</v>
      </c>
      <c r="CZ31" s="15"/>
      <c r="DA31" s="15"/>
      <c r="DB31" s="15"/>
      <c r="DC31" s="15"/>
      <c r="DD31" s="39"/>
      <c r="DE31" s="20"/>
      <c r="DF31" s="20"/>
      <c r="DG31" s="20"/>
      <c r="DH31" s="20"/>
      <c r="DI31" s="20"/>
      <c r="DJ31" s="20"/>
      <c r="DK31" s="20"/>
      <c r="DL31" s="20"/>
      <c r="DM31" s="20"/>
      <c r="DN31" s="20"/>
    </row>
    <row r="32" spans="3:121" ht="15.75" customHeight="1" x14ac:dyDescent="0.15">
      <c r="C32" s="630"/>
      <c r="D32" s="768"/>
      <c r="E32" s="769"/>
      <c r="F32" s="733"/>
      <c r="G32" s="734"/>
      <c r="H32" s="379" t="s">
        <v>108</v>
      </c>
      <c r="I32" s="380"/>
      <c r="J32" s="159"/>
      <c r="K32" s="4"/>
      <c r="L32" s="399"/>
      <c r="M32" s="612" t="str">
        <f>IF(M31="","",VLOOKUP(M31,$CZ:$DC,2,FALSE))</f>
        <v/>
      </c>
      <c r="N32" s="613"/>
      <c r="O32" s="614"/>
      <c r="P32" s="612" t="str">
        <f>IF(P31="","",VLOOKUP(P31,$CZ:$DC,2,FALSE))</f>
        <v/>
      </c>
      <c r="Q32" s="613"/>
      <c r="R32" s="614"/>
      <c r="S32" s="612" t="str">
        <f>IF(S31="","",VLOOKUP(S31,$CZ:$DC,2,FALSE))</f>
        <v/>
      </c>
      <c r="T32" s="613"/>
      <c r="U32" s="614"/>
      <c r="V32" s="612" t="str">
        <f>IF(V31="","",VLOOKUP(V31,$CZ:$DC,2,FALSE))</f>
        <v/>
      </c>
      <c r="W32" s="613"/>
      <c r="X32" s="614"/>
      <c r="Y32" s="612" t="str">
        <f>IF(Y31="","",VLOOKUP(Y31,$CZ:$DC,2,FALSE))</f>
        <v/>
      </c>
      <c r="Z32" s="613"/>
      <c r="AA32" s="614"/>
      <c r="AB32" s="405" t="s">
        <v>135</v>
      </c>
      <c r="AC32" s="443">
        <f>SUM(AC28:AD31)</f>
        <v>0</v>
      </c>
      <c r="AD32" s="444"/>
      <c r="AE32" s="457"/>
      <c r="AF32" s="457"/>
      <c r="AG32" s="459"/>
      <c r="AH32" s="459"/>
      <c r="AI32" s="459"/>
      <c r="AJ32" s="459"/>
      <c r="AK32" s="461"/>
      <c r="AL32" s="481"/>
      <c r="AM32" s="482"/>
      <c r="AN32" s="483"/>
      <c r="AO32" s="488"/>
      <c r="AP32" s="489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  <c r="BI32" s="144"/>
      <c r="BJ32" s="144"/>
      <c r="BK32" s="144"/>
      <c r="BL32" s="144"/>
      <c r="BP32" s="85" t="s">
        <v>38</v>
      </c>
      <c r="BQ32" s="88" t="e">
        <f>BQ31/2</f>
        <v>#N/A</v>
      </c>
      <c r="BR32" s="88" t="e">
        <f>BR31/2</f>
        <v>#N/A</v>
      </c>
      <c r="BS32" s="88" t="e">
        <f>BS31/2</f>
        <v>#N/A</v>
      </c>
      <c r="BT32" s="88" t="e">
        <f>BT31/2</f>
        <v>#N/A</v>
      </c>
      <c r="BU32" s="88" t="e">
        <f>BU31/2</f>
        <v>#N/A</v>
      </c>
      <c r="BV32" s="23"/>
      <c r="BW32" s="74"/>
      <c r="BX32" s="75" t="s">
        <v>108</v>
      </c>
      <c r="BY32" s="76">
        <f>SUMIF(BQ30:BU30,"小値賀町",BQ31:BU31)*AE28</f>
        <v>0</v>
      </c>
      <c r="BZ32" s="206"/>
      <c r="CA32" s="89"/>
      <c r="CB32" s="78"/>
      <c r="CC32" s="41"/>
      <c r="CD32" s="75" t="s">
        <v>108</v>
      </c>
      <c r="CE32" s="80" t="str">
        <f t="shared" si="11"/>
        <v>0</v>
      </c>
      <c r="CF32" s="81" t="str">
        <f t="shared" si="12"/>
        <v>0</v>
      </c>
      <c r="CG32" s="82">
        <f t="shared" si="13"/>
        <v>0</v>
      </c>
      <c r="CH32" s="83">
        <f t="shared" si="14"/>
        <v>0</v>
      </c>
      <c r="CI32" s="84">
        <f t="shared" si="16"/>
        <v>0</v>
      </c>
      <c r="CJ32" s="87"/>
      <c r="CK32" s="84">
        <f>(COUNTA(J32))*AE28</f>
        <v>0</v>
      </c>
      <c r="CL32" s="91"/>
      <c r="CM32" s="75" t="s">
        <v>108</v>
      </c>
      <c r="CN32" s="80" t="str">
        <f t="shared" si="15"/>
        <v>0</v>
      </c>
      <c r="CO32" s="29"/>
      <c r="CP32" s="29"/>
      <c r="CQ32" s="14"/>
      <c r="CR32" s="14"/>
      <c r="CS32" s="14"/>
      <c r="CT32" s="20"/>
      <c r="CU32" s="15">
        <v>11</v>
      </c>
      <c r="CV32" s="39" t="s">
        <v>172</v>
      </c>
      <c r="CW32" s="39" t="s">
        <v>29</v>
      </c>
      <c r="CX32" s="15">
        <v>1600</v>
      </c>
      <c r="CY32" s="15">
        <v>800</v>
      </c>
      <c r="CZ32" s="15"/>
      <c r="DA32" s="15"/>
      <c r="DB32" s="15"/>
      <c r="DC32" s="15"/>
      <c r="DD32" s="15"/>
      <c r="DE32" s="20"/>
      <c r="DF32" s="20"/>
      <c r="DG32" s="20"/>
      <c r="DH32" s="20"/>
      <c r="DI32" s="20"/>
      <c r="DJ32" s="20"/>
      <c r="DK32" s="20"/>
      <c r="DL32" s="20"/>
      <c r="DM32" s="20"/>
      <c r="DN32" s="20"/>
    </row>
    <row r="33" spans="3:118" ht="15.75" customHeight="1" thickBot="1" x14ac:dyDescent="0.2">
      <c r="C33" s="631"/>
      <c r="D33" s="770"/>
      <c r="E33" s="771"/>
      <c r="F33" s="735"/>
      <c r="G33" s="736"/>
      <c r="H33" s="396" t="s">
        <v>109</v>
      </c>
      <c r="I33" s="397"/>
      <c r="J33" s="293"/>
      <c r="K33" s="294"/>
      <c r="L33" s="400"/>
      <c r="M33" s="699" t="str">
        <f>IF(M31="","",VLOOKUP(M31,$CZ:$DC,4,FALSE))</f>
        <v/>
      </c>
      <c r="N33" s="700"/>
      <c r="O33" s="701"/>
      <c r="P33" s="699" t="str">
        <f>IF(P31="","",VLOOKUP(P31,$CZ:$DC,4,FALSE))</f>
        <v/>
      </c>
      <c r="Q33" s="700"/>
      <c r="R33" s="701"/>
      <c r="S33" s="699" t="str">
        <f>IF(S31="","",VLOOKUP(S31,$CZ:$DC,4,FALSE))</f>
        <v/>
      </c>
      <c r="T33" s="700"/>
      <c r="U33" s="701"/>
      <c r="V33" s="699" t="str">
        <f>IF(V31="","",VLOOKUP(V31,$CZ:$DC,4,FALSE))</f>
        <v/>
      </c>
      <c r="W33" s="700"/>
      <c r="X33" s="701"/>
      <c r="Y33" s="699" t="str">
        <f>IF(Y31="","",VLOOKUP(Y31,$CZ:$DC,4,FALSE))</f>
        <v/>
      </c>
      <c r="Z33" s="700"/>
      <c r="AA33" s="701"/>
      <c r="AB33" s="475"/>
      <c r="AC33" s="476"/>
      <c r="AD33" s="477"/>
      <c r="AE33" s="470"/>
      <c r="AF33" s="470"/>
      <c r="AG33" s="472"/>
      <c r="AH33" s="472"/>
      <c r="AI33" s="472"/>
      <c r="AJ33" s="472"/>
      <c r="AK33" s="474"/>
      <c r="AL33" s="484"/>
      <c r="AM33" s="485"/>
      <c r="AN33" s="486"/>
      <c r="AO33" s="494"/>
      <c r="AP33" s="495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  <c r="BI33" s="144"/>
      <c r="BJ33" s="144"/>
      <c r="BK33" s="144"/>
      <c r="BL33" s="144"/>
      <c r="BP33" s="29"/>
      <c r="BQ33" s="23"/>
      <c r="BR33" s="23"/>
      <c r="BS33" s="23"/>
      <c r="BT33" s="23"/>
      <c r="BU33" s="23"/>
      <c r="BV33" s="23"/>
      <c r="BW33" s="92"/>
      <c r="BX33" s="93" t="s">
        <v>109</v>
      </c>
      <c r="BY33" s="94">
        <f>SUMIF(BQ30:BU30,"宇久町",BQ31:BU31)*AE28</f>
        <v>0</v>
      </c>
      <c r="BZ33" s="207"/>
      <c r="CA33" s="89"/>
      <c r="CB33" s="78"/>
      <c r="CC33" s="55"/>
      <c r="CD33" s="93" t="s">
        <v>109</v>
      </c>
      <c r="CE33" s="97" t="str">
        <f t="shared" si="11"/>
        <v>0</v>
      </c>
      <c r="CF33" s="98" t="str">
        <f t="shared" si="12"/>
        <v>0</v>
      </c>
      <c r="CG33" s="99">
        <f t="shared" si="13"/>
        <v>0</v>
      </c>
      <c r="CH33" s="100">
        <f t="shared" si="14"/>
        <v>0</v>
      </c>
      <c r="CI33" s="101">
        <f t="shared" si="16"/>
        <v>0</v>
      </c>
      <c r="CJ33" s="87"/>
      <c r="CK33" s="101">
        <f>(COUNTA(J33))*AE28</f>
        <v>0</v>
      </c>
      <c r="CL33" s="91"/>
      <c r="CM33" s="93" t="s">
        <v>109</v>
      </c>
      <c r="CN33" s="97" t="str">
        <f t="shared" si="15"/>
        <v>0</v>
      </c>
      <c r="CO33" s="29"/>
      <c r="CP33" s="29"/>
      <c r="CQ33" s="14"/>
      <c r="CR33" s="14"/>
      <c r="CS33" s="14"/>
      <c r="CT33" s="20"/>
      <c r="CU33" s="15">
        <v>12</v>
      </c>
      <c r="CV33" s="39" t="s">
        <v>173</v>
      </c>
      <c r="CW33" s="39" t="s">
        <v>29</v>
      </c>
      <c r="CX33" s="15">
        <v>1600</v>
      </c>
      <c r="CY33" s="15">
        <v>800</v>
      </c>
      <c r="CZ33" s="15"/>
      <c r="DA33" s="15"/>
      <c r="DB33" s="15"/>
      <c r="DC33" s="15"/>
      <c r="DD33" s="15"/>
      <c r="DE33" s="20"/>
      <c r="DF33" s="20"/>
      <c r="DG33" s="20"/>
      <c r="DH33" s="20"/>
      <c r="DI33" s="20"/>
      <c r="DJ33" s="20"/>
      <c r="DK33" s="20"/>
      <c r="DL33" s="20"/>
      <c r="DM33" s="20"/>
      <c r="DN33" s="20"/>
    </row>
    <row r="34" spans="3:118" ht="15.75" customHeight="1" thickTop="1" thickBot="1" x14ac:dyDescent="0.2">
      <c r="C34" s="632">
        <v>3</v>
      </c>
      <c r="D34" s="715"/>
      <c r="E34" s="718"/>
      <c r="F34" s="721"/>
      <c r="G34" s="722"/>
      <c r="H34" s="511" t="s">
        <v>105</v>
      </c>
      <c r="I34" s="512"/>
      <c r="J34" s="295"/>
      <c r="K34" s="296"/>
      <c r="L34" s="609" t="s">
        <v>28</v>
      </c>
      <c r="M34" s="304"/>
      <c r="N34" s="594" t="str">
        <f>IF(M34="","",VLOOKUP(M34,$CU:$CX,3,FALSE))</f>
        <v/>
      </c>
      <c r="O34" s="595"/>
      <c r="P34" s="339"/>
      <c r="Q34" s="594" t="str">
        <f>IF(P34="","",VLOOKUP(P34,$CU:$CX,3,FALSE))</f>
        <v/>
      </c>
      <c r="R34" s="595"/>
      <c r="S34" s="339"/>
      <c r="T34" s="594" t="str">
        <f>IF(S34="","",VLOOKUP(S34,$CU:$CX,3,FALSE))</f>
        <v/>
      </c>
      <c r="U34" s="595"/>
      <c r="V34" s="304"/>
      <c r="W34" s="594" t="str">
        <f>IF(V34="","",VLOOKUP(V34,$CU:$CX,3,FALSE))</f>
        <v/>
      </c>
      <c r="X34" s="595"/>
      <c r="Y34" s="304"/>
      <c r="Z34" s="594" t="str">
        <f>IF(Y34="","",VLOOKUP(Y34,$CU:$CX,3,FALSE))</f>
        <v/>
      </c>
      <c r="AA34" s="596"/>
      <c r="AB34" s="496" t="s">
        <v>147</v>
      </c>
      <c r="AC34" s="401">
        <f>CJ34</f>
        <v>0</v>
      </c>
      <c r="AD34" s="402"/>
      <c r="AE34" s="469"/>
      <c r="AF34" s="469"/>
      <c r="AG34" s="471">
        <f>(AC34+AC36)*AE34</f>
        <v>0</v>
      </c>
      <c r="AH34" s="471"/>
      <c r="AI34" s="471"/>
      <c r="AJ34" s="471">
        <f>SUM(K34:K39)*AE34</f>
        <v>0</v>
      </c>
      <c r="AK34" s="473"/>
      <c r="AL34" s="497"/>
      <c r="AM34" s="498"/>
      <c r="AN34" s="499"/>
      <c r="AO34" s="487" t="s">
        <v>462</v>
      </c>
      <c r="AP34" s="431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  <c r="BI34" s="144"/>
      <c r="BJ34" s="144"/>
      <c r="BK34" s="144"/>
      <c r="BL34" s="144"/>
      <c r="BP34" s="29"/>
      <c r="BQ34" s="23"/>
      <c r="BR34" s="23"/>
      <c r="BS34" s="23"/>
      <c r="BT34" s="23"/>
      <c r="BU34" s="23"/>
      <c r="BV34" s="23"/>
      <c r="BW34" s="64">
        <v>3</v>
      </c>
      <c r="BX34" s="65" t="s">
        <v>159</v>
      </c>
      <c r="BY34" s="66">
        <f>SUMIF(BQ36:BU36,"対馬市",BQ37:BU37)*AE34</f>
        <v>0</v>
      </c>
      <c r="BZ34" s="205"/>
      <c r="CA34" s="67">
        <f>SUM(M39:AA39)</f>
        <v>0</v>
      </c>
      <c r="CB34" s="78"/>
      <c r="CC34" s="30" t="s">
        <v>129</v>
      </c>
      <c r="CD34" s="65" t="s">
        <v>104</v>
      </c>
      <c r="CE34" s="69" t="str">
        <f t="shared" ref="CE34:CE39" si="17">IF(J34="","0",$CJ$34/$CC$35)</f>
        <v>0</v>
      </c>
      <c r="CF34" s="70" t="str">
        <f t="shared" ref="CF34:CF39" si="18">IF(J34="","0",$CJ$35/$CC$35)</f>
        <v>0</v>
      </c>
      <c r="CG34" s="71">
        <f t="shared" ref="CG34:CG39" si="19">CE34*$AE$34</f>
        <v>0</v>
      </c>
      <c r="CH34" s="72">
        <f t="shared" ref="CH34:CH39" si="20">CF34*$AE$36</f>
        <v>0</v>
      </c>
      <c r="CI34" s="73">
        <f>CG34+CH34</f>
        <v>0</v>
      </c>
      <c r="CJ34" s="67">
        <f>SUM(M36:AA36)</f>
        <v>0</v>
      </c>
      <c r="CK34" s="73">
        <f>(COUNTA(J34))*AE34</f>
        <v>0</v>
      </c>
      <c r="CL34" s="91"/>
      <c r="CM34" s="65" t="s">
        <v>104</v>
      </c>
      <c r="CN34" s="69" t="str">
        <f t="shared" ref="CN34:CN39" si="21">IF((K34)="","0",($AE$34+$AE$36)*K34*1000)</f>
        <v>0</v>
      </c>
      <c r="CO34" s="29"/>
      <c r="CP34" s="29"/>
      <c r="CQ34" s="14"/>
      <c r="CR34" s="14"/>
      <c r="CS34" s="14"/>
      <c r="CT34" s="20"/>
      <c r="CU34" s="15">
        <v>13</v>
      </c>
      <c r="CV34" s="39" t="s">
        <v>174</v>
      </c>
      <c r="CW34" s="39" t="s">
        <v>29</v>
      </c>
      <c r="CX34" s="15">
        <v>300</v>
      </c>
      <c r="CY34" s="15">
        <v>150</v>
      </c>
      <c r="CZ34" s="15"/>
      <c r="DA34" s="15"/>
      <c r="DB34" s="15"/>
      <c r="DC34" s="15"/>
      <c r="DD34" s="15"/>
      <c r="DE34" s="20"/>
      <c r="DF34" s="20"/>
      <c r="DG34" s="20"/>
      <c r="DH34" s="20"/>
      <c r="DI34" s="20"/>
      <c r="DJ34" s="20"/>
      <c r="DK34" s="20"/>
      <c r="DL34" s="20"/>
      <c r="DM34" s="20"/>
      <c r="DN34" s="20"/>
    </row>
    <row r="35" spans="3:118" ht="15.75" customHeight="1" x14ac:dyDescent="0.15">
      <c r="C35" s="630"/>
      <c r="D35" s="716"/>
      <c r="E35" s="719"/>
      <c r="F35" s="723"/>
      <c r="G35" s="724"/>
      <c r="H35" s="379" t="s">
        <v>104</v>
      </c>
      <c r="I35" s="380"/>
      <c r="J35" s="159"/>
      <c r="K35" s="4"/>
      <c r="L35" s="467"/>
      <c r="M35" s="702" t="str">
        <f>IF(M34="","",VLOOKUP(M34,$CU:$CX,2,FALSE))</f>
        <v/>
      </c>
      <c r="N35" s="703"/>
      <c r="O35" s="704"/>
      <c r="P35" s="702" t="str">
        <f>IF(P34="","",VLOOKUP(P34,$CU:$CX,2,FALSE))</f>
        <v/>
      </c>
      <c r="Q35" s="703"/>
      <c r="R35" s="704"/>
      <c r="S35" s="702" t="str">
        <f>IF(S34="","",VLOOKUP(S34,$CU:$CX,2,FALSE))</f>
        <v/>
      </c>
      <c r="T35" s="703"/>
      <c r="U35" s="704"/>
      <c r="V35" s="702" t="str">
        <f>IF(V34="","",VLOOKUP(V34,$CU:$CX,2,FALSE))</f>
        <v/>
      </c>
      <c r="W35" s="703"/>
      <c r="X35" s="704"/>
      <c r="Y35" s="702" t="str">
        <f>IF(Y34="","",VLOOKUP(Y34,$CU:$CX,2,FALSE))</f>
        <v/>
      </c>
      <c r="Z35" s="703"/>
      <c r="AA35" s="704"/>
      <c r="AB35" s="405"/>
      <c r="AC35" s="403"/>
      <c r="AD35" s="404"/>
      <c r="AE35" s="457"/>
      <c r="AF35" s="457"/>
      <c r="AG35" s="459"/>
      <c r="AH35" s="459"/>
      <c r="AI35" s="459"/>
      <c r="AJ35" s="459"/>
      <c r="AK35" s="461"/>
      <c r="AL35" s="478"/>
      <c r="AM35" s="479"/>
      <c r="AN35" s="480"/>
      <c r="AO35" s="488"/>
      <c r="AP35" s="489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  <c r="BI35" s="144"/>
      <c r="BJ35" s="144"/>
      <c r="BK35" s="144"/>
      <c r="BL35" s="144"/>
      <c r="BP35" s="29"/>
      <c r="BQ35" s="23"/>
      <c r="BR35" s="23"/>
      <c r="BS35" s="23"/>
      <c r="BT35" s="23"/>
      <c r="BU35" s="23"/>
      <c r="BV35" s="23"/>
      <c r="BW35" s="74"/>
      <c r="BX35" s="75" t="s">
        <v>104</v>
      </c>
      <c r="BY35" s="76">
        <f>SUMIF(BQ36:BU36,"壱岐市",BQ37:BU37)*AE34</f>
        <v>0</v>
      </c>
      <c r="BZ35" s="206"/>
      <c r="CA35" s="204"/>
      <c r="CB35" s="78"/>
      <c r="CC35" s="453">
        <f>COUNTA(J34:J39)</f>
        <v>0</v>
      </c>
      <c r="CD35" s="75" t="s">
        <v>105</v>
      </c>
      <c r="CE35" s="80" t="str">
        <f t="shared" si="17"/>
        <v>0</v>
      </c>
      <c r="CF35" s="81" t="str">
        <f t="shared" si="18"/>
        <v>0</v>
      </c>
      <c r="CG35" s="82">
        <f t="shared" si="19"/>
        <v>0</v>
      </c>
      <c r="CH35" s="83">
        <f t="shared" si="20"/>
        <v>0</v>
      </c>
      <c r="CI35" s="84">
        <f t="shared" ref="CI35:CI39" si="22">CG35+CH35</f>
        <v>0</v>
      </c>
      <c r="CJ35" s="77">
        <f>CJ34/2</f>
        <v>0</v>
      </c>
      <c r="CK35" s="84">
        <f>(COUNTA(J35))*AE34</f>
        <v>0</v>
      </c>
      <c r="CL35" s="91"/>
      <c r="CM35" s="75" t="s">
        <v>105</v>
      </c>
      <c r="CN35" s="80" t="str">
        <f t="shared" si="21"/>
        <v>0</v>
      </c>
      <c r="CO35" s="29"/>
      <c r="CP35" s="29"/>
      <c r="CQ35" s="14"/>
      <c r="CR35" s="14"/>
      <c r="CS35" s="14"/>
      <c r="CT35" s="20"/>
      <c r="CU35" s="15">
        <v>14</v>
      </c>
      <c r="CV35" s="39" t="s">
        <v>175</v>
      </c>
      <c r="CW35" s="39" t="s">
        <v>29</v>
      </c>
      <c r="CX35" s="15">
        <v>500</v>
      </c>
      <c r="CY35" s="15">
        <v>250</v>
      </c>
      <c r="CZ35" s="15"/>
      <c r="DA35" s="15"/>
      <c r="DB35" s="15"/>
      <c r="DC35" s="15"/>
      <c r="DD35" s="15"/>
      <c r="DE35" s="20"/>
      <c r="DF35" s="20"/>
      <c r="DG35" s="20"/>
      <c r="DH35" s="20"/>
      <c r="DI35" s="20"/>
      <c r="DJ35" s="20"/>
      <c r="DK35" s="20"/>
      <c r="DL35" s="20"/>
      <c r="DM35" s="20"/>
      <c r="DN35" s="20"/>
    </row>
    <row r="36" spans="3:118" ht="15.75" customHeight="1" thickBot="1" x14ac:dyDescent="0.2">
      <c r="C36" s="630"/>
      <c r="D36" s="717"/>
      <c r="E36" s="720"/>
      <c r="F36" s="725"/>
      <c r="G36" s="726"/>
      <c r="H36" s="379" t="s">
        <v>106</v>
      </c>
      <c r="I36" s="380"/>
      <c r="J36" s="159"/>
      <c r="K36" s="4"/>
      <c r="L36" s="468"/>
      <c r="M36" s="589" t="str">
        <f>IF($AB$7="小学校",IF(M34="","",VLOOKUP(M34,$CU:$CY,5,FALSE)),IF($AB$7="","",IFERROR(VLOOKUP(M34,$CU:$CY,4,FALSE),"")))</f>
        <v/>
      </c>
      <c r="N36" s="590"/>
      <c r="O36" s="591"/>
      <c r="P36" s="589" t="str">
        <f>IF($AB$7="小学校",IF(P34="","",VLOOKUP(P34,$CU:$CY,5,FALSE)),IF($AB$7="","",IFERROR(VLOOKUP(P34,$CU:$CY,4,FALSE),"")))</f>
        <v/>
      </c>
      <c r="Q36" s="590"/>
      <c r="R36" s="591"/>
      <c r="S36" s="589" t="str">
        <f>IF($AB$7="小学校",IF(S34="","",VLOOKUP(S34,$CU:$CY,5,FALSE)),IF($AB$7="","",IFERROR(VLOOKUP(S34,$CU:$CY,4,FALSE),"")))</f>
        <v/>
      </c>
      <c r="T36" s="590"/>
      <c r="U36" s="591"/>
      <c r="V36" s="589" t="str">
        <f>IF($AB$7="小学校",IF(V34="","",VLOOKUP(V34,$CU:$CY,5,FALSE)),IF($AB$7="","",IFERROR(VLOOKUP(V34,$CU:$CY,4,FALSE),"")))</f>
        <v/>
      </c>
      <c r="W36" s="590"/>
      <c r="X36" s="591"/>
      <c r="Y36" s="589" t="str">
        <f>IF($AB$7="小学校",IF(Y34="","",VLOOKUP(Y34,$CU:$CY,5,FALSE)),IF($AB$7="","",IFERROR(VLOOKUP(Y34,$CU:$CY,4,FALSE),"")))</f>
        <v/>
      </c>
      <c r="Z36" s="590"/>
      <c r="AA36" s="591"/>
      <c r="AB36" s="405" t="s">
        <v>148</v>
      </c>
      <c r="AC36" s="403">
        <f>+CA34</f>
        <v>0</v>
      </c>
      <c r="AD36" s="404"/>
      <c r="AE36" s="457"/>
      <c r="AF36" s="457"/>
      <c r="AG36" s="459"/>
      <c r="AH36" s="459"/>
      <c r="AI36" s="459"/>
      <c r="AJ36" s="459"/>
      <c r="AK36" s="461"/>
      <c r="AL36" s="481"/>
      <c r="AM36" s="482"/>
      <c r="AN36" s="483"/>
      <c r="AO36" s="490"/>
      <c r="AP36" s="491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  <c r="BI36" s="144"/>
      <c r="BJ36" s="144"/>
      <c r="BK36" s="144"/>
      <c r="BL36" s="144"/>
      <c r="BP36" s="85" t="s">
        <v>30</v>
      </c>
      <c r="BQ36" s="86" t="e">
        <f>VLOOKUP(M37,$CZ:$DD,5,FALSE)</f>
        <v>#N/A</v>
      </c>
      <c r="BR36" s="86" t="e">
        <f>VLOOKUP(P37,$CZ:$DD,5,FALSE)</f>
        <v>#N/A</v>
      </c>
      <c r="BS36" s="86" t="e">
        <f>VLOOKUP(S37,$CZ:$DD,5,FALSE)</f>
        <v>#N/A</v>
      </c>
      <c r="BT36" s="86" t="e">
        <f>VLOOKUP(V37,$CZ:$DD,5,FALSE)</f>
        <v>#N/A</v>
      </c>
      <c r="BU36" s="86" t="e">
        <f>VLOOKUP(Y37,$CZ:$DD,5,FALSE)</f>
        <v>#N/A</v>
      </c>
      <c r="BV36" s="23"/>
      <c r="BW36" s="74"/>
      <c r="BX36" s="75" t="s">
        <v>106</v>
      </c>
      <c r="BY36" s="76">
        <f>SUMIF(BQ36:BU36,"五島市",BQ37:BU37)*AE34</f>
        <v>0</v>
      </c>
      <c r="BZ36" s="206"/>
      <c r="CA36" s="89"/>
      <c r="CB36" s="78"/>
      <c r="CC36" s="454"/>
      <c r="CD36" s="75" t="s">
        <v>106</v>
      </c>
      <c r="CE36" s="80" t="str">
        <f t="shared" si="17"/>
        <v>0</v>
      </c>
      <c r="CF36" s="81" t="str">
        <f t="shared" si="18"/>
        <v>0</v>
      </c>
      <c r="CG36" s="82">
        <f t="shared" si="19"/>
        <v>0</v>
      </c>
      <c r="CH36" s="83">
        <f t="shared" si="20"/>
        <v>0</v>
      </c>
      <c r="CI36" s="84">
        <f t="shared" si="22"/>
        <v>0</v>
      </c>
      <c r="CJ36" s="87"/>
      <c r="CK36" s="84">
        <f>(COUNTA(J36))*AE34</f>
        <v>0</v>
      </c>
      <c r="CL36" s="91"/>
      <c r="CM36" s="75" t="s">
        <v>106</v>
      </c>
      <c r="CN36" s="80" t="str">
        <f t="shared" si="21"/>
        <v>0</v>
      </c>
      <c r="CO36" s="29"/>
      <c r="CP36" s="29"/>
      <c r="CQ36" s="14"/>
      <c r="CR36" s="14"/>
      <c r="CS36" s="14"/>
      <c r="CT36" s="20"/>
      <c r="CU36" s="15">
        <v>15</v>
      </c>
      <c r="CV36" s="39" t="s">
        <v>176</v>
      </c>
      <c r="CW36" s="39" t="s">
        <v>29</v>
      </c>
      <c r="CX36" s="15">
        <v>900</v>
      </c>
      <c r="CY36" s="15">
        <v>450</v>
      </c>
      <c r="CZ36" s="15"/>
      <c r="DA36" s="15"/>
      <c r="DB36" s="15"/>
      <c r="DC36" s="15"/>
      <c r="DD36" s="15"/>
      <c r="DE36" s="20"/>
      <c r="DF36" s="20"/>
      <c r="DG36" s="20"/>
      <c r="DH36" s="20"/>
      <c r="DI36" s="20"/>
      <c r="DJ36" s="20"/>
      <c r="DK36" s="20"/>
      <c r="DL36" s="20"/>
      <c r="DM36" s="20"/>
      <c r="DN36" s="20"/>
    </row>
    <row r="37" spans="3:118" ht="15.75" customHeight="1" thickBot="1" x14ac:dyDescent="0.2">
      <c r="C37" s="630"/>
      <c r="D37" s="772" t="s">
        <v>467</v>
      </c>
      <c r="E37" s="773"/>
      <c r="F37" s="774" t="s">
        <v>467</v>
      </c>
      <c r="G37" s="775"/>
      <c r="H37" s="379" t="s">
        <v>107</v>
      </c>
      <c r="I37" s="380"/>
      <c r="J37" s="159"/>
      <c r="K37" s="4"/>
      <c r="L37" s="398" t="s">
        <v>32</v>
      </c>
      <c r="M37" s="305"/>
      <c r="N37" s="592" t="str">
        <f>IF(M37="","",VLOOKUP(M37,$CZ:$DC,3,FALSE))</f>
        <v/>
      </c>
      <c r="O37" s="593"/>
      <c r="P37" s="305"/>
      <c r="Q37" s="592" t="str">
        <f>IF(P37="","",VLOOKUP(P37,$CZ:$DC,3,FALSE))</f>
        <v/>
      </c>
      <c r="R37" s="593"/>
      <c r="S37" s="305"/>
      <c r="T37" s="592" t="str">
        <f>IF(S37="","",VLOOKUP(S37,$CZ:$DC,3,FALSE))</f>
        <v/>
      </c>
      <c r="U37" s="593"/>
      <c r="V37" s="305"/>
      <c r="W37" s="592" t="str">
        <f>IF(V37="","",VLOOKUP(V37,$CZ:$DC,3,FALSE))</f>
        <v/>
      </c>
      <c r="X37" s="593"/>
      <c r="Y37" s="305"/>
      <c r="Z37" s="592" t="str">
        <f>IF(Y37="","",VLOOKUP(Y37,$CZ:$DC,3,FALSE))</f>
        <v/>
      </c>
      <c r="AA37" s="593"/>
      <c r="AB37" s="405"/>
      <c r="AC37" s="403"/>
      <c r="AD37" s="404"/>
      <c r="AE37" s="457"/>
      <c r="AF37" s="457"/>
      <c r="AG37" s="459"/>
      <c r="AH37" s="459"/>
      <c r="AI37" s="459"/>
      <c r="AJ37" s="459"/>
      <c r="AK37" s="461"/>
      <c r="AL37" s="481"/>
      <c r="AM37" s="482"/>
      <c r="AN37" s="483"/>
      <c r="AO37" s="492" t="s">
        <v>463</v>
      </c>
      <c r="AP37" s="493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  <c r="BI37" s="144"/>
      <c r="BJ37" s="144"/>
      <c r="BK37" s="144"/>
      <c r="BL37" s="144"/>
      <c r="BP37" s="85" t="s">
        <v>33</v>
      </c>
      <c r="BQ37" s="88" t="e">
        <f>VLOOKUP(M37,$CZ:$DD,4,FALSE)</f>
        <v>#N/A</v>
      </c>
      <c r="BR37" s="88" t="e">
        <f>VLOOKUP(P37,$CZ:$DD,4,FALSE)</f>
        <v>#N/A</v>
      </c>
      <c r="BS37" s="88" t="e">
        <f>VLOOKUP(S37,$CZ:$DD,4,FALSE)</f>
        <v>#N/A</v>
      </c>
      <c r="BT37" s="88" t="e">
        <f>VLOOKUP(V37,$CZ:$DD,4,FALSE)</f>
        <v>#N/A</v>
      </c>
      <c r="BU37" s="88" t="e">
        <f>VLOOKUP(Y37,$CZ:$DD,4,FALSE)</f>
        <v>#N/A</v>
      </c>
      <c r="BV37" s="23"/>
      <c r="BW37" s="74"/>
      <c r="BX37" s="75" t="s">
        <v>107</v>
      </c>
      <c r="BY37" s="76">
        <f>SUMIF(BQ36:BU36,"新上五島町",BQ37:BU37)*AE34</f>
        <v>0</v>
      </c>
      <c r="BZ37" s="206"/>
      <c r="CA37" s="89"/>
      <c r="CB37" s="78"/>
      <c r="CC37" s="102"/>
      <c r="CD37" s="75" t="s">
        <v>107</v>
      </c>
      <c r="CE37" s="80" t="str">
        <f t="shared" si="17"/>
        <v>0</v>
      </c>
      <c r="CF37" s="81" t="str">
        <f t="shared" si="18"/>
        <v>0</v>
      </c>
      <c r="CG37" s="82">
        <f t="shared" si="19"/>
        <v>0</v>
      </c>
      <c r="CH37" s="83">
        <f t="shared" si="20"/>
        <v>0</v>
      </c>
      <c r="CI37" s="84">
        <f t="shared" si="22"/>
        <v>0</v>
      </c>
      <c r="CJ37" s="87"/>
      <c r="CK37" s="84">
        <f>(COUNTA(J37))*AE34</f>
        <v>0</v>
      </c>
      <c r="CL37" s="91"/>
      <c r="CM37" s="75" t="s">
        <v>107</v>
      </c>
      <c r="CN37" s="80" t="str">
        <f t="shared" si="21"/>
        <v>0</v>
      </c>
      <c r="CO37" s="29"/>
      <c r="CP37" s="29"/>
      <c r="CQ37" s="14"/>
      <c r="CR37" s="14"/>
      <c r="CS37" s="14"/>
      <c r="CT37" s="20"/>
      <c r="CU37" s="15">
        <v>16</v>
      </c>
      <c r="CV37" s="39" t="s">
        <v>171</v>
      </c>
      <c r="CW37" s="39" t="s">
        <v>41</v>
      </c>
      <c r="CX37" s="15">
        <v>3000</v>
      </c>
      <c r="CY37" s="15">
        <v>1500</v>
      </c>
      <c r="CZ37" s="15"/>
      <c r="DA37" s="15"/>
      <c r="DB37" s="15"/>
      <c r="DC37" s="15"/>
      <c r="DD37" s="15"/>
      <c r="DE37" s="20"/>
      <c r="DF37" s="20"/>
      <c r="DG37" s="20"/>
      <c r="DH37" s="20"/>
      <c r="DI37" s="20"/>
      <c r="DJ37" s="20"/>
      <c r="DK37" s="20"/>
      <c r="DL37" s="20"/>
      <c r="DM37" s="20"/>
      <c r="DN37" s="20"/>
    </row>
    <row r="38" spans="3:118" ht="15.75" customHeight="1" x14ac:dyDescent="0.15">
      <c r="C38" s="630"/>
      <c r="D38" s="768"/>
      <c r="E38" s="769"/>
      <c r="F38" s="733"/>
      <c r="G38" s="734"/>
      <c r="H38" s="379" t="s">
        <v>108</v>
      </c>
      <c r="I38" s="380"/>
      <c r="J38" s="159"/>
      <c r="K38" s="4"/>
      <c r="L38" s="399"/>
      <c r="M38" s="612" t="str">
        <f>IF(M37="","",VLOOKUP(M37,$CZ:$DC,2,FALSE))</f>
        <v/>
      </c>
      <c r="N38" s="613"/>
      <c r="O38" s="614"/>
      <c r="P38" s="612" t="str">
        <f>IF(P37="","",VLOOKUP(P37,$CZ:$DC,2,FALSE))</f>
        <v/>
      </c>
      <c r="Q38" s="613"/>
      <c r="R38" s="614"/>
      <c r="S38" s="612" t="str">
        <f>IF(S37="","",VLOOKUP(S37,$CZ:$DC,2,FALSE))</f>
        <v/>
      </c>
      <c r="T38" s="613"/>
      <c r="U38" s="614"/>
      <c r="V38" s="612" t="str">
        <f>IF(V37="","",VLOOKUP(V37,$CZ:$DC,2,FALSE))</f>
        <v/>
      </c>
      <c r="W38" s="613"/>
      <c r="X38" s="614"/>
      <c r="Y38" s="612" t="str">
        <f>IF(Y37="","",VLOOKUP(Y37,$CZ:$DC,2,FALSE))</f>
        <v/>
      </c>
      <c r="Z38" s="613"/>
      <c r="AA38" s="614"/>
      <c r="AB38" s="405" t="s">
        <v>135</v>
      </c>
      <c r="AC38" s="443">
        <f>SUM(AC34:AD37)</f>
        <v>0</v>
      </c>
      <c r="AD38" s="444"/>
      <c r="AE38" s="457"/>
      <c r="AF38" s="457"/>
      <c r="AG38" s="459"/>
      <c r="AH38" s="459"/>
      <c r="AI38" s="459"/>
      <c r="AJ38" s="459"/>
      <c r="AK38" s="461"/>
      <c r="AL38" s="481"/>
      <c r="AM38" s="482"/>
      <c r="AN38" s="483"/>
      <c r="AO38" s="488"/>
      <c r="AP38" s="489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  <c r="BI38" s="144"/>
      <c r="BJ38" s="144"/>
      <c r="BK38" s="144"/>
      <c r="BL38" s="144"/>
      <c r="BP38" s="85" t="s">
        <v>38</v>
      </c>
      <c r="BQ38" s="88" t="e">
        <f>BQ37/2</f>
        <v>#N/A</v>
      </c>
      <c r="BR38" s="88" t="e">
        <f>BR37/2</f>
        <v>#N/A</v>
      </c>
      <c r="BS38" s="88" t="e">
        <f>BS37/2</f>
        <v>#N/A</v>
      </c>
      <c r="BT38" s="88" t="e">
        <f>BT37/2</f>
        <v>#N/A</v>
      </c>
      <c r="BU38" s="88" t="e">
        <f>BU37/2</f>
        <v>#N/A</v>
      </c>
      <c r="BV38" s="23"/>
      <c r="BW38" s="74"/>
      <c r="BX38" s="75" t="s">
        <v>108</v>
      </c>
      <c r="BY38" s="76">
        <f>SUMIF(BQ36:BU36,"小値賀町",BQ37:BU37)*AE34</f>
        <v>0</v>
      </c>
      <c r="BZ38" s="206"/>
      <c r="CA38" s="89"/>
      <c r="CB38" s="78"/>
      <c r="CC38" s="41"/>
      <c r="CD38" s="75" t="s">
        <v>108</v>
      </c>
      <c r="CE38" s="80" t="str">
        <f t="shared" si="17"/>
        <v>0</v>
      </c>
      <c r="CF38" s="81" t="str">
        <f t="shared" si="18"/>
        <v>0</v>
      </c>
      <c r="CG38" s="82">
        <f t="shared" si="19"/>
        <v>0</v>
      </c>
      <c r="CH38" s="83">
        <f t="shared" si="20"/>
        <v>0</v>
      </c>
      <c r="CI38" s="84">
        <f t="shared" si="22"/>
        <v>0</v>
      </c>
      <c r="CJ38" s="87"/>
      <c r="CK38" s="84">
        <f>(COUNTA(J38))*AE34</f>
        <v>0</v>
      </c>
      <c r="CL38" s="91"/>
      <c r="CM38" s="75" t="s">
        <v>108</v>
      </c>
      <c r="CN38" s="80" t="str">
        <f t="shared" si="21"/>
        <v>0</v>
      </c>
      <c r="CO38" s="29"/>
      <c r="CP38" s="29"/>
      <c r="CQ38" s="14"/>
      <c r="CR38" s="14"/>
      <c r="CS38" s="14"/>
      <c r="CT38" s="20"/>
      <c r="CU38" s="15">
        <v>17</v>
      </c>
      <c r="CV38" s="39" t="s">
        <v>172</v>
      </c>
      <c r="CW38" s="39" t="s">
        <v>41</v>
      </c>
      <c r="CX38" s="15">
        <v>3000</v>
      </c>
      <c r="CY38" s="15">
        <v>1500</v>
      </c>
      <c r="CZ38" s="15"/>
      <c r="DA38" s="15"/>
      <c r="DB38" s="15"/>
      <c r="DC38" s="15"/>
      <c r="DD38" s="15"/>
      <c r="DE38" s="20"/>
      <c r="DF38" s="20"/>
      <c r="DG38" s="20"/>
      <c r="DH38" s="20"/>
      <c r="DI38" s="20"/>
      <c r="DJ38" s="20"/>
      <c r="DK38" s="20"/>
      <c r="DL38" s="20"/>
      <c r="DM38" s="20"/>
      <c r="DN38" s="20"/>
    </row>
    <row r="39" spans="3:118" ht="15.75" customHeight="1" thickBot="1" x14ac:dyDescent="0.2">
      <c r="C39" s="631"/>
      <c r="D39" s="770"/>
      <c r="E39" s="771"/>
      <c r="F39" s="735"/>
      <c r="G39" s="736"/>
      <c r="H39" s="396" t="s">
        <v>109</v>
      </c>
      <c r="I39" s="397"/>
      <c r="J39" s="293"/>
      <c r="K39" s="294"/>
      <c r="L39" s="400"/>
      <c r="M39" s="699" t="str">
        <f>IF(M37="","",VLOOKUP(M37,$CZ:$DC,4,FALSE))</f>
        <v/>
      </c>
      <c r="N39" s="700"/>
      <c r="O39" s="701"/>
      <c r="P39" s="699" t="str">
        <f>IF(P37="","",VLOOKUP(P37,$CZ:$DC,4,FALSE))</f>
        <v/>
      </c>
      <c r="Q39" s="700"/>
      <c r="R39" s="701"/>
      <c r="S39" s="699" t="str">
        <f>IF(S37="","",VLOOKUP(S37,$CZ:$DC,4,FALSE))</f>
        <v/>
      </c>
      <c r="T39" s="700"/>
      <c r="U39" s="701"/>
      <c r="V39" s="699" t="str">
        <f>IF(V37="","",VLOOKUP(V37,$CZ:$DC,4,FALSE))</f>
        <v/>
      </c>
      <c r="W39" s="700"/>
      <c r="X39" s="701"/>
      <c r="Y39" s="699" t="str">
        <f>IF(Y37="","",VLOOKUP(Y37,$CZ:$DC,4,FALSE))</f>
        <v/>
      </c>
      <c r="Z39" s="700"/>
      <c r="AA39" s="701"/>
      <c r="AB39" s="475"/>
      <c r="AC39" s="476"/>
      <c r="AD39" s="477"/>
      <c r="AE39" s="470"/>
      <c r="AF39" s="470"/>
      <c r="AG39" s="472"/>
      <c r="AH39" s="472"/>
      <c r="AI39" s="472"/>
      <c r="AJ39" s="472"/>
      <c r="AK39" s="474"/>
      <c r="AL39" s="484"/>
      <c r="AM39" s="485"/>
      <c r="AN39" s="486"/>
      <c r="AO39" s="494"/>
      <c r="AP39" s="495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  <c r="BI39" s="144"/>
      <c r="BJ39" s="144"/>
      <c r="BK39" s="144"/>
      <c r="BL39" s="144"/>
      <c r="BP39" s="29"/>
      <c r="BQ39" s="23"/>
      <c r="BR39" s="23"/>
      <c r="BS39" s="23"/>
      <c r="BT39" s="23"/>
      <c r="BU39" s="23"/>
      <c r="BV39" s="23"/>
      <c r="BW39" s="92"/>
      <c r="BX39" s="93" t="s">
        <v>109</v>
      </c>
      <c r="BY39" s="94">
        <f>SUMIF(BQ36:BU36,"宇久町",BQ37:BU37)*AE34</f>
        <v>0</v>
      </c>
      <c r="BZ39" s="207"/>
      <c r="CA39" s="89"/>
      <c r="CB39" s="78"/>
      <c r="CC39" s="55"/>
      <c r="CD39" s="93" t="s">
        <v>109</v>
      </c>
      <c r="CE39" s="97" t="str">
        <f t="shared" si="17"/>
        <v>0</v>
      </c>
      <c r="CF39" s="98" t="str">
        <f t="shared" si="18"/>
        <v>0</v>
      </c>
      <c r="CG39" s="99">
        <f t="shared" si="19"/>
        <v>0</v>
      </c>
      <c r="CH39" s="100">
        <f t="shared" si="20"/>
        <v>0</v>
      </c>
      <c r="CI39" s="101">
        <f t="shared" si="22"/>
        <v>0</v>
      </c>
      <c r="CJ39" s="87"/>
      <c r="CK39" s="101">
        <f>(COUNTA(J39))*AE34</f>
        <v>0</v>
      </c>
      <c r="CL39" s="91"/>
      <c r="CM39" s="93" t="s">
        <v>109</v>
      </c>
      <c r="CN39" s="97" t="str">
        <f t="shared" si="21"/>
        <v>0</v>
      </c>
      <c r="CO39" s="29"/>
      <c r="CP39" s="29"/>
      <c r="CQ39" s="14"/>
      <c r="CR39" s="14"/>
      <c r="CS39" s="14"/>
      <c r="CT39" s="20"/>
      <c r="CU39" s="15">
        <v>18</v>
      </c>
      <c r="CV39" s="39" t="s">
        <v>177</v>
      </c>
      <c r="CW39" s="39" t="s">
        <v>41</v>
      </c>
      <c r="CX39" s="15">
        <v>3000</v>
      </c>
      <c r="CY39" s="15">
        <v>1500</v>
      </c>
      <c r="CZ39" s="15"/>
      <c r="DA39" s="15"/>
      <c r="DB39" s="15"/>
      <c r="DC39" s="15"/>
      <c r="DD39" s="15"/>
      <c r="DE39" s="20"/>
      <c r="DF39" s="20"/>
      <c r="DG39" s="20"/>
      <c r="DH39" s="20"/>
      <c r="DI39" s="20"/>
      <c r="DJ39" s="20"/>
      <c r="DK39" s="20"/>
      <c r="DL39" s="20"/>
      <c r="DM39" s="20"/>
      <c r="DN39" s="20"/>
    </row>
    <row r="40" spans="3:118" ht="15.75" customHeight="1" thickTop="1" thickBot="1" x14ac:dyDescent="0.2">
      <c r="C40" s="632">
        <v>4</v>
      </c>
      <c r="D40" s="715"/>
      <c r="E40" s="718"/>
      <c r="F40" s="721"/>
      <c r="G40" s="722"/>
      <c r="H40" s="511" t="s">
        <v>105</v>
      </c>
      <c r="I40" s="512"/>
      <c r="J40" s="295"/>
      <c r="K40" s="296"/>
      <c r="L40" s="609" t="s">
        <v>28</v>
      </c>
      <c r="M40" s="304"/>
      <c r="N40" s="594" t="str">
        <f>IF(M40="","",VLOOKUP(M40,$CU:$CX,3,FALSE))</f>
        <v/>
      </c>
      <c r="O40" s="595"/>
      <c r="P40" s="339"/>
      <c r="Q40" s="594" t="str">
        <f>IF(P40="","",VLOOKUP(P40,$CU:$CX,3,FALSE))</f>
        <v/>
      </c>
      <c r="R40" s="595"/>
      <c r="S40" s="339"/>
      <c r="T40" s="594" t="str">
        <f>IF(S40="","",VLOOKUP(S40,$CU:$CX,3,FALSE))</f>
        <v/>
      </c>
      <c r="U40" s="595"/>
      <c r="V40" s="304"/>
      <c r="W40" s="594" t="str">
        <f>IF(V40="","",VLOOKUP(V40,$CU:$CX,3,FALSE))</f>
        <v/>
      </c>
      <c r="X40" s="595"/>
      <c r="Y40" s="304"/>
      <c r="Z40" s="594" t="str">
        <f>IF(Y40="","",VLOOKUP(Y40,$CU:$CX,3,FALSE))</f>
        <v/>
      </c>
      <c r="AA40" s="596"/>
      <c r="AB40" s="496" t="s">
        <v>147</v>
      </c>
      <c r="AC40" s="401">
        <f>CJ40</f>
        <v>0</v>
      </c>
      <c r="AD40" s="402"/>
      <c r="AE40" s="469"/>
      <c r="AF40" s="469"/>
      <c r="AG40" s="471">
        <f>(AC40+AC42)*AE40</f>
        <v>0</v>
      </c>
      <c r="AH40" s="471"/>
      <c r="AI40" s="471"/>
      <c r="AJ40" s="471">
        <f>SUM(K40:K45)*AE40</f>
        <v>0</v>
      </c>
      <c r="AK40" s="473"/>
      <c r="AL40" s="497"/>
      <c r="AM40" s="498"/>
      <c r="AN40" s="499"/>
      <c r="AO40" s="487" t="s">
        <v>462</v>
      </c>
      <c r="AP40" s="431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  <c r="BI40" s="144"/>
      <c r="BJ40" s="144"/>
      <c r="BK40" s="144"/>
      <c r="BL40" s="144"/>
      <c r="BP40" s="29"/>
      <c r="BQ40" s="23"/>
      <c r="BR40" s="23"/>
      <c r="BS40" s="23"/>
      <c r="BT40" s="23"/>
      <c r="BU40" s="23"/>
      <c r="BV40" s="23"/>
      <c r="BW40" s="64">
        <v>4</v>
      </c>
      <c r="BX40" s="65" t="s">
        <v>159</v>
      </c>
      <c r="BY40" s="66">
        <f>SUMIF(BQ42:BU42,"対馬市",BQ43:BU43)*AE40</f>
        <v>0</v>
      </c>
      <c r="BZ40" s="205"/>
      <c r="CA40" s="67">
        <f>SUM(M45:AA45)</f>
        <v>0</v>
      </c>
      <c r="CB40" s="78"/>
      <c r="CC40" s="30" t="s">
        <v>129</v>
      </c>
      <c r="CD40" s="65" t="s">
        <v>104</v>
      </c>
      <c r="CE40" s="69" t="str">
        <f t="shared" ref="CE40:CE45" si="23">IF(J40="","0",$CJ$40/$CC$41)</f>
        <v>0</v>
      </c>
      <c r="CF40" s="70" t="str">
        <f t="shared" ref="CF40:CF45" si="24">IF(J40="","0",$CJ$41/$CC$41)</f>
        <v>0</v>
      </c>
      <c r="CG40" s="71">
        <f t="shared" ref="CG40:CG45" si="25">CE40*$AE$40</f>
        <v>0</v>
      </c>
      <c r="CH40" s="72">
        <f t="shared" ref="CH40:CH45" si="26">CF40*$AE$42</f>
        <v>0</v>
      </c>
      <c r="CI40" s="73">
        <f>CG40+CH40</f>
        <v>0</v>
      </c>
      <c r="CJ40" s="67">
        <f>SUM(M42:AA42)</f>
        <v>0</v>
      </c>
      <c r="CK40" s="73">
        <f>(COUNTA(J40))*AE40</f>
        <v>0</v>
      </c>
      <c r="CL40" s="91"/>
      <c r="CM40" s="65" t="s">
        <v>104</v>
      </c>
      <c r="CN40" s="69" t="str">
        <f t="shared" ref="CN40:CN45" si="27">IF((K40)="","0",($AE$40+$AE$42)*K40*1000)</f>
        <v>0</v>
      </c>
      <c r="CO40" s="29"/>
      <c r="CP40" s="29"/>
      <c r="CQ40" s="14"/>
      <c r="CR40" s="14"/>
      <c r="CS40" s="14"/>
      <c r="CT40" s="20"/>
      <c r="CU40" s="15">
        <v>19</v>
      </c>
      <c r="CV40" s="39" t="s">
        <v>175</v>
      </c>
      <c r="CW40" s="39" t="s">
        <v>41</v>
      </c>
      <c r="CX40" s="15">
        <v>700</v>
      </c>
      <c r="CY40" s="15">
        <v>350</v>
      </c>
      <c r="CZ40" s="15"/>
      <c r="DA40" s="15"/>
      <c r="DB40" s="15"/>
      <c r="DC40" s="15"/>
      <c r="DD40" s="15"/>
      <c r="DE40" s="20"/>
      <c r="DF40" s="20"/>
      <c r="DG40" s="20"/>
      <c r="DH40" s="20"/>
      <c r="DI40" s="20"/>
      <c r="DJ40" s="20"/>
      <c r="DK40" s="20"/>
      <c r="DL40" s="20"/>
      <c r="DM40" s="20"/>
      <c r="DN40" s="20"/>
    </row>
    <row r="41" spans="3:118" ht="15.75" customHeight="1" x14ac:dyDescent="0.15">
      <c r="C41" s="630"/>
      <c r="D41" s="716"/>
      <c r="E41" s="719"/>
      <c r="F41" s="723"/>
      <c r="G41" s="724"/>
      <c r="H41" s="379" t="s">
        <v>104</v>
      </c>
      <c r="I41" s="380"/>
      <c r="J41" s="159"/>
      <c r="K41" s="4"/>
      <c r="L41" s="467"/>
      <c r="M41" s="702" t="str">
        <f>IF(M40="","",VLOOKUP(M40,$CU:$CX,2,FALSE))</f>
        <v/>
      </c>
      <c r="N41" s="703"/>
      <c r="O41" s="704"/>
      <c r="P41" s="702" t="str">
        <f>IF(P40="","",VLOOKUP(P40,$CU:$CX,2,FALSE))</f>
        <v/>
      </c>
      <c r="Q41" s="703"/>
      <c r="R41" s="704"/>
      <c r="S41" s="702" t="str">
        <f>IF(S40="","",VLOOKUP(S40,$CU:$CX,2,FALSE))</f>
        <v/>
      </c>
      <c r="T41" s="703"/>
      <c r="U41" s="704"/>
      <c r="V41" s="702" t="str">
        <f>IF(V40="","",VLOOKUP(V40,$CU:$CX,2,FALSE))</f>
        <v/>
      </c>
      <c r="W41" s="703"/>
      <c r="X41" s="704"/>
      <c r="Y41" s="702" t="str">
        <f>IF(Y40="","",VLOOKUP(Y40,$CU:$CX,2,FALSE))</f>
        <v/>
      </c>
      <c r="Z41" s="703"/>
      <c r="AA41" s="704"/>
      <c r="AB41" s="405"/>
      <c r="AC41" s="403"/>
      <c r="AD41" s="404"/>
      <c r="AE41" s="457"/>
      <c r="AF41" s="457"/>
      <c r="AG41" s="459"/>
      <c r="AH41" s="459"/>
      <c r="AI41" s="459"/>
      <c r="AJ41" s="459"/>
      <c r="AK41" s="461"/>
      <c r="AL41" s="478"/>
      <c r="AM41" s="479"/>
      <c r="AN41" s="480"/>
      <c r="AO41" s="488"/>
      <c r="AP41" s="489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  <c r="BI41" s="144"/>
      <c r="BJ41" s="144"/>
      <c r="BK41" s="144"/>
      <c r="BL41" s="144"/>
      <c r="BP41" s="29"/>
      <c r="BQ41" s="23"/>
      <c r="BR41" s="23"/>
      <c r="BS41" s="23"/>
      <c r="BT41" s="23"/>
      <c r="BU41" s="23"/>
      <c r="BV41" s="23"/>
      <c r="BW41" s="74"/>
      <c r="BX41" s="75" t="s">
        <v>104</v>
      </c>
      <c r="BY41" s="76">
        <f>SUMIF(BQ42:BU42,"壱岐市",BQ43:BU43)*AE40</f>
        <v>0</v>
      </c>
      <c r="BZ41" s="206"/>
      <c r="CA41" s="204"/>
      <c r="CB41" s="78"/>
      <c r="CC41" s="453">
        <f>COUNTA(J40:J45)</f>
        <v>0</v>
      </c>
      <c r="CD41" s="75" t="s">
        <v>105</v>
      </c>
      <c r="CE41" s="80" t="str">
        <f t="shared" si="23"/>
        <v>0</v>
      </c>
      <c r="CF41" s="81" t="str">
        <f t="shared" si="24"/>
        <v>0</v>
      </c>
      <c r="CG41" s="104">
        <f t="shared" si="25"/>
        <v>0</v>
      </c>
      <c r="CH41" s="105">
        <f t="shared" si="26"/>
        <v>0</v>
      </c>
      <c r="CI41" s="106">
        <f t="shared" ref="CI41:CI45" si="28">CG41+CH41</f>
        <v>0</v>
      </c>
      <c r="CJ41" s="107">
        <f>CJ40/2</f>
        <v>0</v>
      </c>
      <c r="CK41" s="84">
        <f>(COUNTA(J41))*AE40</f>
        <v>0</v>
      </c>
      <c r="CL41" s="91"/>
      <c r="CM41" s="75" t="s">
        <v>105</v>
      </c>
      <c r="CN41" s="80" t="str">
        <f t="shared" si="27"/>
        <v>0</v>
      </c>
      <c r="CO41" s="29"/>
      <c r="CP41" s="29"/>
      <c r="CQ41" s="14"/>
      <c r="CR41" s="14"/>
      <c r="CS41" s="14"/>
      <c r="CT41" s="20"/>
      <c r="CU41" s="15">
        <v>20</v>
      </c>
      <c r="CV41" s="39" t="s">
        <v>176</v>
      </c>
      <c r="CW41" s="39" t="s">
        <v>41</v>
      </c>
      <c r="CX41" s="15">
        <v>1400</v>
      </c>
      <c r="CY41" s="15">
        <v>700</v>
      </c>
      <c r="CZ41" s="15"/>
      <c r="DA41" s="15"/>
      <c r="DB41" s="15"/>
      <c r="DC41" s="15"/>
      <c r="DD41" s="15"/>
      <c r="DE41" s="20"/>
      <c r="DF41" s="20"/>
      <c r="DG41" s="20"/>
      <c r="DH41" s="20"/>
      <c r="DI41" s="20"/>
      <c r="DJ41" s="20"/>
      <c r="DK41" s="20"/>
      <c r="DL41" s="20"/>
      <c r="DM41" s="20"/>
      <c r="DN41" s="20"/>
    </row>
    <row r="42" spans="3:118" ht="15.75" customHeight="1" thickBot="1" x14ac:dyDescent="0.2">
      <c r="C42" s="630"/>
      <c r="D42" s="717"/>
      <c r="E42" s="720"/>
      <c r="F42" s="725"/>
      <c r="G42" s="726"/>
      <c r="H42" s="379" t="s">
        <v>106</v>
      </c>
      <c r="I42" s="380"/>
      <c r="J42" s="159"/>
      <c r="K42" s="4"/>
      <c r="L42" s="468"/>
      <c r="M42" s="589" t="str">
        <f>IF($AB$7="小学校",IF(M40="","",VLOOKUP(M40,$CU:$CY,5,FALSE)),IF($AB$7="","",IFERROR(VLOOKUP(M40,$CU:$CY,4,FALSE),"")))</f>
        <v/>
      </c>
      <c r="N42" s="590"/>
      <c r="O42" s="591"/>
      <c r="P42" s="589" t="str">
        <f>IF($AB$7="小学校",IF(P40="","",VLOOKUP(P40,$CU:$CY,5,FALSE)),IF($AB$7="","",IFERROR(VLOOKUP(P40,$CU:$CY,4,FALSE),"")))</f>
        <v/>
      </c>
      <c r="Q42" s="590"/>
      <c r="R42" s="591"/>
      <c r="S42" s="589" t="str">
        <f>IF($AB$7="小学校",IF(S40="","",VLOOKUP(S40,$CU:$CY,5,FALSE)),IF($AB$7="","",IFERROR(VLOOKUP(S40,$CU:$CY,4,FALSE),"")))</f>
        <v/>
      </c>
      <c r="T42" s="590"/>
      <c r="U42" s="591"/>
      <c r="V42" s="589" t="str">
        <f>IF($AB$7="小学校",IF(V40="","",VLOOKUP(V40,$CU:$CY,5,FALSE)),IF($AB$7="","",IFERROR(VLOOKUP(V40,$CU:$CY,4,FALSE),"")))</f>
        <v/>
      </c>
      <c r="W42" s="590"/>
      <c r="X42" s="591"/>
      <c r="Y42" s="589" t="str">
        <f>IF($AB$7="小学校",IF(Y40="","",VLOOKUP(Y40,$CU:$CY,5,FALSE)),IF($AB$7="","",IFERROR(VLOOKUP(Y40,$CU:$CY,4,FALSE),"")))</f>
        <v/>
      </c>
      <c r="Z42" s="590"/>
      <c r="AA42" s="591"/>
      <c r="AB42" s="405" t="s">
        <v>148</v>
      </c>
      <c r="AC42" s="403">
        <f>+CA40</f>
        <v>0</v>
      </c>
      <c r="AD42" s="404"/>
      <c r="AE42" s="457"/>
      <c r="AF42" s="457"/>
      <c r="AG42" s="459"/>
      <c r="AH42" s="459"/>
      <c r="AI42" s="459"/>
      <c r="AJ42" s="459"/>
      <c r="AK42" s="461"/>
      <c r="AL42" s="481"/>
      <c r="AM42" s="482"/>
      <c r="AN42" s="483"/>
      <c r="AO42" s="490"/>
      <c r="AP42" s="491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  <c r="BI42" s="144"/>
      <c r="BJ42" s="144"/>
      <c r="BK42" s="144"/>
      <c r="BL42" s="144"/>
      <c r="BP42" s="85" t="s">
        <v>30</v>
      </c>
      <c r="BQ42" s="86" t="e">
        <f>VLOOKUP(M43,$CZ:$DD,5,FALSE)</f>
        <v>#N/A</v>
      </c>
      <c r="BR42" s="86" t="e">
        <f>VLOOKUP(P43,$CZ:$DD,5,FALSE)</f>
        <v>#N/A</v>
      </c>
      <c r="BS42" s="86" t="e">
        <f>VLOOKUP(S43,$CZ:$DD,5,FALSE)</f>
        <v>#N/A</v>
      </c>
      <c r="BT42" s="86" t="e">
        <f>VLOOKUP(V43,$CZ:$DD,5,FALSE)</f>
        <v>#N/A</v>
      </c>
      <c r="BU42" s="86" t="e">
        <f>VLOOKUP(Y43,$CZ:$DD,5,FALSE)</f>
        <v>#N/A</v>
      </c>
      <c r="BV42" s="23"/>
      <c r="BW42" s="74"/>
      <c r="BX42" s="75" t="s">
        <v>106</v>
      </c>
      <c r="BY42" s="76">
        <f>SUMIF(BQ42:BU42,"五島市",BQ43:BU43)*AE40</f>
        <v>0</v>
      </c>
      <c r="BZ42" s="206"/>
      <c r="CA42" s="89"/>
      <c r="CB42" s="78"/>
      <c r="CC42" s="454"/>
      <c r="CD42" s="75" t="s">
        <v>106</v>
      </c>
      <c r="CE42" s="80" t="str">
        <f t="shared" si="23"/>
        <v>0</v>
      </c>
      <c r="CF42" s="81" t="str">
        <f t="shared" si="24"/>
        <v>0</v>
      </c>
      <c r="CG42" s="104">
        <f t="shared" si="25"/>
        <v>0</v>
      </c>
      <c r="CH42" s="105">
        <f t="shared" si="26"/>
        <v>0</v>
      </c>
      <c r="CI42" s="106">
        <f t="shared" si="28"/>
        <v>0</v>
      </c>
      <c r="CJ42" s="87"/>
      <c r="CK42" s="84">
        <f>(COUNTA(J42))*AE40</f>
        <v>0</v>
      </c>
      <c r="CL42" s="91"/>
      <c r="CM42" s="75" t="s">
        <v>106</v>
      </c>
      <c r="CN42" s="80" t="str">
        <f t="shared" si="27"/>
        <v>0</v>
      </c>
      <c r="CO42" s="29"/>
      <c r="CP42" s="29"/>
      <c r="CQ42" s="14"/>
      <c r="CR42" s="14"/>
      <c r="CS42" s="14"/>
      <c r="CT42" s="20"/>
      <c r="CU42" s="15">
        <v>21</v>
      </c>
      <c r="CV42" s="39" t="s">
        <v>174</v>
      </c>
      <c r="CW42" s="39" t="s">
        <v>41</v>
      </c>
      <c r="CX42" s="15">
        <v>300</v>
      </c>
      <c r="CY42" s="15">
        <v>150</v>
      </c>
      <c r="CZ42" s="15"/>
      <c r="DA42" s="15"/>
      <c r="DB42" s="15"/>
      <c r="DC42" s="15"/>
      <c r="DD42" s="15"/>
      <c r="DE42" s="20"/>
      <c r="DF42" s="20"/>
      <c r="DG42" s="20"/>
      <c r="DH42" s="20"/>
      <c r="DI42" s="20"/>
      <c r="DJ42" s="20"/>
      <c r="DK42" s="20"/>
      <c r="DL42" s="20"/>
      <c r="DM42" s="20"/>
      <c r="DN42" s="20"/>
    </row>
    <row r="43" spans="3:118" ht="15.75" customHeight="1" thickBot="1" x14ac:dyDescent="0.2">
      <c r="C43" s="630"/>
      <c r="D43" s="772" t="s">
        <v>467</v>
      </c>
      <c r="E43" s="773"/>
      <c r="F43" s="774" t="s">
        <v>467</v>
      </c>
      <c r="G43" s="775"/>
      <c r="H43" s="379" t="s">
        <v>107</v>
      </c>
      <c r="I43" s="380"/>
      <c r="J43" s="159"/>
      <c r="K43" s="4"/>
      <c r="L43" s="398" t="s">
        <v>32</v>
      </c>
      <c r="M43" s="305"/>
      <c r="N43" s="592" t="str">
        <f>IF(M43="","",VLOOKUP(M43,$CZ:$DC,3,FALSE))</f>
        <v/>
      </c>
      <c r="O43" s="593"/>
      <c r="P43" s="305"/>
      <c r="Q43" s="592" t="str">
        <f>IF(P43="","",VLOOKUP(P43,$CZ:$DC,3,FALSE))</f>
        <v/>
      </c>
      <c r="R43" s="593"/>
      <c r="S43" s="305"/>
      <c r="T43" s="592" t="str">
        <f>IF(S43="","",VLOOKUP(S43,$CZ:$DC,3,FALSE))</f>
        <v/>
      </c>
      <c r="U43" s="593"/>
      <c r="V43" s="305"/>
      <c r="W43" s="592" t="str">
        <f>IF(V43="","",VLOOKUP(V43,$CZ:$DC,3,FALSE))</f>
        <v/>
      </c>
      <c r="X43" s="593"/>
      <c r="Y43" s="305"/>
      <c r="Z43" s="592" t="str">
        <f>IF(Y43="","",VLOOKUP(Y43,$CZ:$DC,3,FALSE))</f>
        <v/>
      </c>
      <c r="AA43" s="593"/>
      <c r="AB43" s="405"/>
      <c r="AC43" s="403"/>
      <c r="AD43" s="404"/>
      <c r="AE43" s="457"/>
      <c r="AF43" s="457"/>
      <c r="AG43" s="459"/>
      <c r="AH43" s="459"/>
      <c r="AI43" s="459"/>
      <c r="AJ43" s="459"/>
      <c r="AK43" s="461"/>
      <c r="AL43" s="481"/>
      <c r="AM43" s="482"/>
      <c r="AN43" s="483"/>
      <c r="AO43" s="492" t="s">
        <v>463</v>
      </c>
      <c r="AP43" s="493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  <c r="BI43" s="144"/>
      <c r="BJ43" s="144"/>
      <c r="BK43" s="144"/>
      <c r="BL43" s="144"/>
      <c r="BP43" s="85" t="s">
        <v>33</v>
      </c>
      <c r="BQ43" s="88" t="e">
        <f>VLOOKUP(M43,$CZ:$DD,4,FALSE)</f>
        <v>#N/A</v>
      </c>
      <c r="BR43" s="88" t="e">
        <f>VLOOKUP(P43,$CZ:$DD,4,FALSE)</f>
        <v>#N/A</v>
      </c>
      <c r="BS43" s="88" t="e">
        <f>VLOOKUP(S43,$CZ:$DD,4,FALSE)</f>
        <v>#N/A</v>
      </c>
      <c r="BT43" s="88" t="e">
        <f>VLOOKUP(V43,$CZ:$DD,4,FALSE)</f>
        <v>#N/A</v>
      </c>
      <c r="BU43" s="88" t="e">
        <f>VLOOKUP(Y43,$CZ:$DD,4,FALSE)</f>
        <v>#N/A</v>
      </c>
      <c r="BV43" s="23"/>
      <c r="BW43" s="74"/>
      <c r="BX43" s="75" t="s">
        <v>107</v>
      </c>
      <c r="BY43" s="76">
        <f>SUMIF(BQ42:BU42,"新上五島町",BQ43:BU43)*AE40</f>
        <v>0</v>
      </c>
      <c r="BZ43" s="206"/>
      <c r="CA43" s="89"/>
      <c r="CB43" s="78"/>
      <c r="CC43" s="30"/>
      <c r="CD43" s="75" t="s">
        <v>107</v>
      </c>
      <c r="CE43" s="80" t="str">
        <f t="shared" si="23"/>
        <v>0</v>
      </c>
      <c r="CF43" s="81" t="str">
        <f t="shared" si="24"/>
        <v>0</v>
      </c>
      <c r="CG43" s="104">
        <f t="shared" si="25"/>
        <v>0</v>
      </c>
      <c r="CH43" s="105">
        <f t="shared" si="26"/>
        <v>0</v>
      </c>
      <c r="CI43" s="106">
        <f t="shared" si="28"/>
        <v>0</v>
      </c>
      <c r="CJ43" s="87"/>
      <c r="CK43" s="84">
        <f>(COUNTA(J43))*AE40</f>
        <v>0</v>
      </c>
      <c r="CL43" s="91"/>
      <c r="CM43" s="75" t="s">
        <v>107</v>
      </c>
      <c r="CN43" s="80" t="str">
        <f t="shared" si="27"/>
        <v>0</v>
      </c>
      <c r="CO43" s="29"/>
      <c r="CP43" s="29"/>
      <c r="CQ43" s="14"/>
      <c r="CR43" s="14"/>
      <c r="CS43" s="14"/>
      <c r="CT43" s="20"/>
      <c r="CU43" s="15">
        <v>22</v>
      </c>
      <c r="CV43" s="39" t="s">
        <v>178</v>
      </c>
      <c r="CW43" s="39" t="s">
        <v>41</v>
      </c>
      <c r="CX43" s="15">
        <v>2600</v>
      </c>
      <c r="CY43" s="15">
        <v>1300</v>
      </c>
      <c r="CZ43" s="15"/>
      <c r="DA43" s="15"/>
      <c r="DB43" s="15"/>
      <c r="DC43" s="15"/>
      <c r="DD43" s="15"/>
      <c r="DE43" s="20"/>
      <c r="DF43" s="20"/>
      <c r="DG43" s="20"/>
      <c r="DH43" s="20"/>
      <c r="DI43" s="20"/>
      <c r="DJ43" s="20"/>
      <c r="DK43" s="20"/>
      <c r="DL43" s="20"/>
      <c r="DM43" s="20"/>
      <c r="DN43" s="20"/>
    </row>
    <row r="44" spans="3:118" ht="15.75" customHeight="1" x14ac:dyDescent="0.15">
      <c r="C44" s="630"/>
      <c r="D44" s="768"/>
      <c r="E44" s="769"/>
      <c r="F44" s="733"/>
      <c r="G44" s="734"/>
      <c r="H44" s="379" t="s">
        <v>108</v>
      </c>
      <c r="I44" s="380"/>
      <c r="J44" s="159"/>
      <c r="K44" s="4"/>
      <c r="L44" s="399"/>
      <c r="M44" s="612" t="str">
        <f>IF(M43="","",VLOOKUP(M43,$CZ:$DC,2,FALSE))</f>
        <v/>
      </c>
      <c r="N44" s="613"/>
      <c r="O44" s="614"/>
      <c r="P44" s="612" t="str">
        <f>IF(P43="","",VLOOKUP(P43,$CZ:$DC,2,FALSE))</f>
        <v/>
      </c>
      <c r="Q44" s="613"/>
      <c r="R44" s="614"/>
      <c r="S44" s="612" t="str">
        <f>IF(S43="","",VLOOKUP(S43,$CZ:$DC,2,FALSE))</f>
        <v/>
      </c>
      <c r="T44" s="613"/>
      <c r="U44" s="614"/>
      <c r="V44" s="612" t="str">
        <f>IF(V43="","",VLOOKUP(V43,$CZ:$DC,2,FALSE))</f>
        <v/>
      </c>
      <c r="W44" s="613"/>
      <c r="X44" s="614"/>
      <c r="Y44" s="612" t="str">
        <f>IF(Y43="","",VLOOKUP(Y43,$CZ:$DC,2,FALSE))</f>
        <v/>
      </c>
      <c r="Z44" s="613"/>
      <c r="AA44" s="614"/>
      <c r="AB44" s="405" t="s">
        <v>135</v>
      </c>
      <c r="AC44" s="443">
        <f>SUM(AC40:AD43)</f>
        <v>0</v>
      </c>
      <c r="AD44" s="444"/>
      <c r="AE44" s="457"/>
      <c r="AF44" s="457"/>
      <c r="AG44" s="459"/>
      <c r="AH44" s="459"/>
      <c r="AI44" s="459"/>
      <c r="AJ44" s="459"/>
      <c r="AK44" s="461"/>
      <c r="AL44" s="481"/>
      <c r="AM44" s="482"/>
      <c r="AN44" s="483"/>
      <c r="AO44" s="488"/>
      <c r="AP44" s="489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  <c r="BI44" s="144"/>
      <c r="BJ44" s="144"/>
      <c r="BK44" s="144"/>
      <c r="BL44" s="144"/>
      <c r="BP44" s="85" t="s">
        <v>38</v>
      </c>
      <c r="BQ44" s="88" t="e">
        <f>BQ43/2</f>
        <v>#N/A</v>
      </c>
      <c r="BR44" s="88" t="e">
        <f>BR43/2</f>
        <v>#N/A</v>
      </c>
      <c r="BS44" s="88" t="e">
        <f>BS43/2</f>
        <v>#N/A</v>
      </c>
      <c r="BT44" s="88" t="e">
        <f>BT43/2</f>
        <v>#N/A</v>
      </c>
      <c r="BU44" s="88" t="e">
        <f>BU43/2</f>
        <v>#N/A</v>
      </c>
      <c r="BV44" s="23"/>
      <c r="BW44" s="74"/>
      <c r="BX44" s="75" t="s">
        <v>108</v>
      </c>
      <c r="BY44" s="76">
        <f>SUMIF(BQ42:BU42,"小値賀町",BQ43:BU43)*AE40</f>
        <v>0</v>
      </c>
      <c r="BZ44" s="206"/>
      <c r="CA44" s="89"/>
      <c r="CB44" s="78"/>
      <c r="CC44" s="41"/>
      <c r="CD44" s="75" t="s">
        <v>108</v>
      </c>
      <c r="CE44" s="80" t="str">
        <f t="shared" si="23"/>
        <v>0</v>
      </c>
      <c r="CF44" s="81" t="str">
        <f t="shared" si="24"/>
        <v>0</v>
      </c>
      <c r="CG44" s="104">
        <f t="shared" si="25"/>
        <v>0</v>
      </c>
      <c r="CH44" s="105">
        <f t="shared" si="26"/>
        <v>0</v>
      </c>
      <c r="CI44" s="106">
        <f t="shared" si="28"/>
        <v>0</v>
      </c>
      <c r="CJ44" s="87"/>
      <c r="CK44" s="84">
        <f>(COUNTA(J44))*AE40</f>
        <v>0</v>
      </c>
      <c r="CL44" s="91"/>
      <c r="CM44" s="75" t="s">
        <v>108</v>
      </c>
      <c r="CN44" s="80" t="str">
        <f t="shared" si="27"/>
        <v>0</v>
      </c>
      <c r="CO44" s="29"/>
      <c r="CP44" s="29"/>
      <c r="CQ44" s="14"/>
      <c r="CR44" s="14"/>
      <c r="CS44" s="14"/>
      <c r="CT44" s="20"/>
      <c r="CU44" s="15">
        <v>23</v>
      </c>
      <c r="CV44" s="39" t="s">
        <v>179</v>
      </c>
      <c r="CW44" s="39" t="s">
        <v>29</v>
      </c>
      <c r="CX44" s="15">
        <v>1100</v>
      </c>
      <c r="CY44" s="15">
        <v>550</v>
      </c>
      <c r="CZ44" s="15"/>
      <c r="DA44" s="15"/>
      <c r="DB44" s="15"/>
      <c r="DC44" s="15"/>
      <c r="DD44" s="15"/>
      <c r="DE44" s="20"/>
      <c r="DF44" s="20"/>
      <c r="DG44" s="20"/>
      <c r="DH44" s="20"/>
      <c r="DI44" s="20"/>
      <c r="DJ44" s="20"/>
      <c r="DK44" s="20"/>
      <c r="DL44" s="20"/>
      <c r="DM44" s="20"/>
      <c r="DN44" s="20"/>
    </row>
    <row r="45" spans="3:118" ht="15.75" customHeight="1" thickBot="1" x14ac:dyDescent="0.2">
      <c r="C45" s="631"/>
      <c r="D45" s="770"/>
      <c r="E45" s="771"/>
      <c r="F45" s="735"/>
      <c r="G45" s="736"/>
      <c r="H45" s="396" t="s">
        <v>109</v>
      </c>
      <c r="I45" s="397"/>
      <c r="J45" s="293"/>
      <c r="K45" s="294"/>
      <c r="L45" s="400"/>
      <c r="M45" s="699" t="str">
        <f>IF(M43="","",VLOOKUP(M43,$CZ:$DC,4,FALSE))</f>
        <v/>
      </c>
      <c r="N45" s="700"/>
      <c r="O45" s="701"/>
      <c r="P45" s="699" t="str">
        <f>IF(P43="","",VLOOKUP(P43,$CZ:$DC,4,FALSE))</f>
        <v/>
      </c>
      <c r="Q45" s="700"/>
      <c r="R45" s="701"/>
      <c r="S45" s="699" t="str">
        <f>IF(S43="","",VLOOKUP(S43,$CZ:$DC,4,FALSE))</f>
        <v/>
      </c>
      <c r="T45" s="700"/>
      <c r="U45" s="701"/>
      <c r="V45" s="699" t="str">
        <f>IF(V43="","",VLOOKUP(V43,$CZ:$DC,4,FALSE))</f>
        <v/>
      </c>
      <c r="W45" s="700"/>
      <c r="X45" s="701"/>
      <c r="Y45" s="699" t="str">
        <f>IF(Y43="","",VLOOKUP(Y43,$CZ:$DC,4,FALSE))</f>
        <v/>
      </c>
      <c r="Z45" s="700"/>
      <c r="AA45" s="701"/>
      <c r="AB45" s="475"/>
      <c r="AC45" s="476"/>
      <c r="AD45" s="477"/>
      <c r="AE45" s="470"/>
      <c r="AF45" s="470"/>
      <c r="AG45" s="472"/>
      <c r="AH45" s="472"/>
      <c r="AI45" s="472"/>
      <c r="AJ45" s="472"/>
      <c r="AK45" s="474"/>
      <c r="AL45" s="484"/>
      <c r="AM45" s="485"/>
      <c r="AN45" s="486"/>
      <c r="AO45" s="494"/>
      <c r="AP45" s="495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P45" s="29"/>
      <c r="BQ45" s="23"/>
      <c r="BR45" s="23"/>
      <c r="BS45" s="23"/>
      <c r="BT45" s="23"/>
      <c r="BU45" s="23"/>
      <c r="BV45" s="23"/>
      <c r="BW45" s="92"/>
      <c r="BX45" s="93" t="s">
        <v>109</v>
      </c>
      <c r="BY45" s="94">
        <f>SUMIF(BQ42:BU42,"宇久町",BQ43:BU43)*AE40</f>
        <v>0</v>
      </c>
      <c r="BZ45" s="207"/>
      <c r="CA45" s="89"/>
      <c r="CB45" s="78"/>
      <c r="CC45" s="55"/>
      <c r="CD45" s="93" t="s">
        <v>109</v>
      </c>
      <c r="CE45" s="97" t="str">
        <f t="shared" si="23"/>
        <v>0</v>
      </c>
      <c r="CF45" s="98" t="str">
        <f t="shared" si="24"/>
        <v>0</v>
      </c>
      <c r="CG45" s="108">
        <f t="shared" si="25"/>
        <v>0</v>
      </c>
      <c r="CH45" s="109">
        <f t="shared" si="26"/>
        <v>0</v>
      </c>
      <c r="CI45" s="110">
        <f t="shared" si="28"/>
        <v>0</v>
      </c>
      <c r="CJ45" s="87"/>
      <c r="CK45" s="101">
        <f>(COUNTA(J45))*AE40</f>
        <v>0</v>
      </c>
      <c r="CL45" s="91"/>
      <c r="CM45" s="93" t="s">
        <v>109</v>
      </c>
      <c r="CN45" s="97" t="str">
        <f t="shared" si="27"/>
        <v>0</v>
      </c>
      <c r="CO45" s="29"/>
      <c r="CP45" s="29"/>
      <c r="CQ45" s="14"/>
      <c r="CR45" s="14"/>
      <c r="CS45" s="14"/>
      <c r="CT45" s="20"/>
      <c r="CU45" s="15">
        <v>24</v>
      </c>
      <c r="CV45" s="39" t="s">
        <v>180</v>
      </c>
      <c r="CW45" s="39" t="s">
        <v>29</v>
      </c>
      <c r="CX45" s="15">
        <v>900</v>
      </c>
      <c r="CY45" s="15">
        <v>450</v>
      </c>
      <c r="CZ45" s="15"/>
      <c r="DA45" s="15"/>
      <c r="DB45" s="15"/>
      <c r="DC45" s="111"/>
      <c r="DD45" s="111"/>
      <c r="DE45" s="20"/>
      <c r="DF45" s="20"/>
      <c r="DG45" s="20"/>
      <c r="DH45" s="20"/>
      <c r="DI45" s="20"/>
      <c r="DJ45" s="20"/>
      <c r="DK45" s="20"/>
      <c r="DL45" s="20"/>
      <c r="DM45" s="20"/>
      <c r="DN45" s="20"/>
    </row>
    <row r="46" spans="3:118" ht="15.75" customHeight="1" thickTop="1" thickBot="1" x14ac:dyDescent="0.2">
      <c r="C46" s="630">
        <v>5</v>
      </c>
      <c r="D46" s="715"/>
      <c r="E46" s="718"/>
      <c r="F46" s="721"/>
      <c r="G46" s="722"/>
      <c r="H46" s="465" t="s">
        <v>105</v>
      </c>
      <c r="I46" s="466"/>
      <c r="J46" s="291"/>
      <c r="K46" s="292"/>
      <c r="L46" s="467" t="s">
        <v>28</v>
      </c>
      <c r="M46" s="304"/>
      <c r="N46" s="594" t="str">
        <f>IF(M46="","",VLOOKUP(M46,$CU:$CX,3,FALSE))</f>
        <v/>
      </c>
      <c r="O46" s="595"/>
      <c r="P46" s="339"/>
      <c r="Q46" s="594" t="str">
        <f>IF(P46="","",VLOOKUP(P46,$CU:$CX,3,FALSE))</f>
        <v/>
      </c>
      <c r="R46" s="595"/>
      <c r="S46" s="339"/>
      <c r="T46" s="594" t="str">
        <f>IF(S46="","",VLOOKUP(S46,$CU:$CX,3,FALSE))</f>
        <v/>
      </c>
      <c r="U46" s="595"/>
      <c r="V46" s="304"/>
      <c r="W46" s="594" t="str">
        <f>IF(V46="","",VLOOKUP(V46,$CU:$CX,3,FALSE))</f>
        <v/>
      </c>
      <c r="X46" s="595"/>
      <c r="Y46" s="304"/>
      <c r="Z46" s="594" t="str">
        <f>IF(Y46="","",VLOOKUP(Y46,$CU:$CX,3,FALSE))</f>
        <v/>
      </c>
      <c r="AA46" s="596"/>
      <c r="AB46" s="464" t="s">
        <v>147</v>
      </c>
      <c r="AC46" s="455">
        <f>CJ46</f>
        <v>0</v>
      </c>
      <c r="AD46" s="456"/>
      <c r="AE46" s="457"/>
      <c r="AF46" s="457"/>
      <c r="AG46" s="459">
        <f>(AC46+AC48)*AE46</f>
        <v>0</v>
      </c>
      <c r="AH46" s="459"/>
      <c r="AI46" s="459"/>
      <c r="AJ46" s="459">
        <f>SUM(K46:K51)*AE46</f>
        <v>0</v>
      </c>
      <c r="AK46" s="461"/>
      <c r="AL46" s="727"/>
      <c r="AM46" s="728"/>
      <c r="AN46" s="729"/>
      <c r="AO46" s="487" t="s">
        <v>462</v>
      </c>
      <c r="AP46" s="431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  <c r="BI46" s="28"/>
      <c r="BJ46" s="28"/>
      <c r="BK46" s="28"/>
      <c r="BL46" s="28"/>
      <c r="BP46" s="29"/>
      <c r="BQ46" s="23"/>
      <c r="BR46" s="23"/>
      <c r="BS46" s="23"/>
      <c r="BT46" s="23"/>
      <c r="BU46" s="23"/>
      <c r="BV46" s="23"/>
      <c r="BW46" s="64">
        <v>5</v>
      </c>
      <c r="BX46" s="65" t="s">
        <v>159</v>
      </c>
      <c r="BY46" s="66">
        <f>SUMIF(BQ48:BU48,"対馬市",BQ49:BU49)*AE46</f>
        <v>0</v>
      </c>
      <c r="BZ46" s="205"/>
      <c r="CA46" s="67">
        <f>SUM(M51:AA51)</f>
        <v>0</v>
      </c>
      <c r="CB46" s="78"/>
      <c r="CC46" s="30" t="s">
        <v>129</v>
      </c>
      <c r="CD46" s="65" t="s">
        <v>104</v>
      </c>
      <c r="CE46" s="69" t="str">
        <f t="shared" ref="CE46:CE51" si="29">IF(J46="","0",$CJ$46/$CC$47)</f>
        <v>0</v>
      </c>
      <c r="CF46" s="70" t="str">
        <f t="shared" ref="CF46:CF51" si="30">IF(J46="","0",$CJ$47/$CC$47)</f>
        <v>0</v>
      </c>
      <c r="CG46" s="71">
        <f t="shared" ref="CG46:CG51" si="31">CE46*$AE$46</f>
        <v>0</v>
      </c>
      <c r="CH46" s="72">
        <f t="shared" ref="CH46:CH51" si="32">CF46*$AE$48</f>
        <v>0</v>
      </c>
      <c r="CI46" s="73">
        <f>CG46+CH46</f>
        <v>0</v>
      </c>
      <c r="CJ46" s="67">
        <f>SUM(M48:AA48)</f>
        <v>0</v>
      </c>
      <c r="CK46" s="147">
        <f>(COUNTA(J46))*AE46</f>
        <v>0</v>
      </c>
      <c r="CL46" s="91"/>
      <c r="CM46" s="65" t="s">
        <v>104</v>
      </c>
      <c r="CN46" s="69" t="str">
        <f t="shared" ref="CN46:CN51" si="33">IF((K46)="","0",($AE$46+$AE$48)*K46*1000)</f>
        <v>0</v>
      </c>
      <c r="CO46" s="29"/>
      <c r="CP46" s="29"/>
      <c r="CQ46" s="14"/>
      <c r="CR46" s="14"/>
      <c r="CS46" s="14"/>
      <c r="CT46" s="20"/>
      <c r="CU46" s="15">
        <v>25</v>
      </c>
      <c r="CV46" s="39" t="s">
        <v>181</v>
      </c>
      <c r="CW46" s="39" t="s">
        <v>29</v>
      </c>
      <c r="CX46" s="15">
        <v>800</v>
      </c>
      <c r="CY46" s="15">
        <v>450</v>
      </c>
      <c r="CZ46" s="15"/>
      <c r="DA46" s="15"/>
      <c r="DB46" s="15"/>
      <c r="DC46" s="111"/>
      <c r="DD46" s="111"/>
      <c r="DE46" s="20"/>
      <c r="DF46" s="20"/>
      <c r="DG46" s="20"/>
      <c r="DH46" s="20"/>
      <c r="DI46" s="20"/>
      <c r="DJ46" s="20"/>
      <c r="DK46" s="20"/>
      <c r="DL46" s="20"/>
      <c r="DM46" s="20"/>
      <c r="DN46" s="20"/>
    </row>
    <row r="47" spans="3:118" ht="15.75" customHeight="1" x14ac:dyDescent="0.15">
      <c r="C47" s="630"/>
      <c r="D47" s="716"/>
      <c r="E47" s="719"/>
      <c r="F47" s="723"/>
      <c r="G47" s="724"/>
      <c r="H47" s="379" t="s">
        <v>104</v>
      </c>
      <c r="I47" s="380"/>
      <c r="J47" s="159"/>
      <c r="K47" s="4"/>
      <c r="L47" s="467"/>
      <c r="M47" s="702" t="str">
        <f>IF(M46="","",VLOOKUP(M46,$CU:$CX,2,FALSE))</f>
        <v/>
      </c>
      <c r="N47" s="703"/>
      <c r="O47" s="704"/>
      <c r="P47" s="702" t="str">
        <f>IF(P46="","",VLOOKUP(P46,$CU:$CX,2,FALSE))</f>
        <v/>
      </c>
      <c r="Q47" s="703"/>
      <c r="R47" s="704"/>
      <c r="S47" s="702" t="str">
        <f>IF(S46="","",VLOOKUP(S46,$CU:$CX,2,FALSE))</f>
        <v/>
      </c>
      <c r="T47" s="703"/>
      <c r="U47" s="704"/>
      <c r="V47" s="702" t="str">
        <f>IF(V46="","",VLOOKUP(V46,$CU:$CX,2,FALSE))</f>
        <v/>
      </c>
      <c r="W47" s="703"/>
      <c r="X47" s="704"/>
      <c r="Y47" s="702" t="str">
        <f>IF(Y46="","",VLOOKUP(Y46,$CU:$CX,2,FALSE))</f>
        <v/>
      </c>
      <c r="Z47" s="703"/>
      <c r="AA47" s="704"/>
      <c r="AB47" s="405"/>
      <c r="AC47" s="403"/>
      <c r="AD47" s="404"/>
      <c r="AE47" s="457"/>
      <c r="AF47" s="457"/>
      <c r="AG47" s="459"/>
      <c r="AH47" s="459"/>
      <c r="AI47" s="459"/>
      <c r="AJ47" s="459"/>
      <c r="AK47" s="461"/>
      <c r="AL47" s="478"/>
      <c r="AM47" s="479"/>
      <c r="AN47" s="480"/>
      <c r="AO47" s="488"/>
      <c r="AP47" s="489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P47" s="29"/>
      <c r="BQ47" s="23"/>
      <c r="BR47" s="23"/>
      <c r="BS47" s="23"/>
      <c r="BT47" s="23"/>
      <c r="BU47" s="23"/>
      <c r="BV47" s="23"/>
      <c r="BW47" s="74"/>
      <c r="BX47" s="75" t="s">
        <v>104</v>
      </c>
      <c r="BY47" s="76">
        <f>SUMIF(BQ48:BU48,"壱岐市",BQ49:BU49)*AE46</f>
        <v>0</v>
      </c>
      <c r="BZ47" s="206"/>
      <c r="CA47" s="204"/>
      <c r="CB47" s="78"/>
      <c r="CC47" s="453">
        <f>COUNTA(J46:J51)</f>
        <v>0</v>
      </c>
      <c r="CD47" s="75" t="s">
        <v>105</v>
      </c>
      <c r="CE47" s="80" t="str">
        <f t="shared" si="29"/>
        <v>0</v>
      </c>
      <c r="CF47" s="81" t="str">
        <f t="shared" si="30"/>
        <v>0</v>
      </c>
      <c r="CG47" s="82">
        <f t="shared" si="31"/>
        <v>0</v>
      </c>
      <c r="CH47" s="83">
        <f t="shared" si="32"/>
        <v>0</v>
      </c>
      <c r="CI47" s="84">
        <f t="shared" ref="CI47:CI51" si="34">CG47+CH47</f>
        <v>0</v>
      </c>
      <c r="CJ47" s="107">
        <f>CJ46/2</f>
        <v>0</v>
      </c>
      <c r="CK47" s="84">
        <f>(COUNTA(J47))*AE46</f>
        <v>0</v>
      </c>
      <c r="CL47" s="91"/>
      <c r="CM47" s="75" t="s">
        <v>105</v>
      </c>
      <c r="CN47" s="80" t="str">
        <f t="shared" si="33"/>
        <v>0</v>
      </c>
      <c r="CO47" s="29"/>
      <c r="CP47" s="29"/>
      <c r="CQ47" s="14"/>
      <c r="CR47" s="14"/>
      <c r="CS47" s="14"/>
      <c r="CT47" s="20"/>
      <c r="CU47" s="15">
        <v>26</v>
      </c>
      <c r="CV47" s="39" t="s">
        <v>182</v>
      </c>
      <c r="CW47" s="39" t="s">
        <v>29</v>
      </c>
      <c r="CX47" s="15">
        <v>400</v>
      </c>
      <c r="CY47" s="15">
        <v>200</v>
      </c>
      <c r="CZ47" s="15"/>
      <c r="DA47" s="15"/>
      <c r="DB47" s="15"/>
      <c r="DC47" s="15"/>
      <c r="DD47" s="15"/>
      <c r="DE47" s="20"/>
      <c r="DF47" s="20"/>
      <c r="DG47" s="20"/>
      <c r="DH47" s="20"/>
      <c r="DI47" s="20"/>
      <c r="DJ47" s="20"/>
      <c r="DK47" s="20"/>
      <c r="DL47" s="20"/>
      <c r="DM47" s="20"/>
      <c r="DN47" s="20"/>
    </row>
    <row r="48" spans="3:118" ht="15.75" customHeight="1" thickBot="1" x14ac:dyDescent="0.2">
      <c r="C48" s="630"/>
      <c r="D48" s="717"/>
      <c r="E48" s="720"/>
      <c r="F48" s="725"/>
      <c r="G48" s="726"/>
      <c r="H48" s="379" t="s">
        <v>106</v>
      </c>
      <c r="I48" s="380"/>
      <c r="J48" s="159"/>
      <c r="K48" s="4"/>
      <c r="L48" s="468"/>
      <c r="M48" s="589" t="str">
        <f>IF($AB$7="小学校",IF(M46="","",VLOOKUP(M46,$CU:$CY,5,FALSE)),IF($AB$7="","",IFERROR(VLOOKUP(M46,$CU:$CY,4,FALSE),"")))</f>
        <v/>
      </c>
      <c r="N48" s="590"/>
      <c r="O48" s="591"/>
      <c r="P48" s="589" t="str">
        <f>IF($AB$7="小学校",IF(P46="","",VLOOKUP(P46,$CU:$CY,5,FALSE)),IF($AB$7="","",IFERROR(VLOOKUP(P46,$CU:$CY,4,FALSE),"")))</f>
        <v/>
      </c>
      <c r="Q48" s="590"/>
      <c r="R48" s="591"/>
      <c r="S48" s="589" t="str">
        <f>IF($AB$7="小学校",IF(S46="","",VLOOKUP(S46,$CU:$CY,5,FALSE)),IF($AB$7="","",IFERROR(VLOOKUP(S46,$CU:$CY,4,FALSE),"")))</f>
        <v/>
      </c>
      <c r="T48" s="590"/>
      <c r="U48" s="591"/>
      <c r="V48" s="589" t="str">
        <f>IF($AB$7="小学校",IF(V46="","",VLOOKUP(V46,$CU:$CY,5,FALSE)),IF($AB$7="","",IFERROR(VLOOKUP(V46,$CU:$CY,4,FALSE),"")))</f>
        <v/>
      </c>
      <c r="W48" s="590"/>
      <c r="X48" s="591"/>
      <c r="Y48" s="589" t="str">
        <f>IF($AB$7="小学校",IF(Y46="","",VLOOKUP(Y46,$CU:$CY,5,FALSE)),IF($AB$7="","",IFERROR(VLOOKUP(Y46,$CU:$CY,4,FALSE),"")))</f>
        <v/>
      </c>
      <c r="Z48" s="590"/>
      <c r="AA48" s="591"/>
      <c r="AB48" s="405" t="s">
        <v>148</v>
      </c>
      <c r="AC48" s="403">
        <f>+CA46</f>
        <v>0</v>
      </c>
      <c r="AD48" s="404"/>
      <c r="AE48" s="457"/>
      <c r="AF48" s="457"/>
      <c r="AG48" s="459"/>
      <c r="AH48" s="459"/>
      <c r="AI48" s="459"/>
      <c r="AJ48" s="459"/>
      <c r="AK48" s="461"/>
      <c r="AL48" s="481"/>
      <c r="AM48" s="482"/>
      <c r="AN48" s="483"/>
      <c r="AO48" s="490"/>
      <c r="AP48" s="491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P48" s="85" t="s">
        <v>30</v>
      </c>
      <c r="BQ48" s="86" t="e">
        <f>VLOOKUP(M49,$CZ:$DD,5,FALSE)</f>
        <v>#N/A</v>
      </c>
      <c r="BR48" s="86" t="e">
        <f>VLOOKUP(P49,$CZ:$DD,5,FALSE)</f>
        <v>#N/A</v>
      </c>
      <c r="BS48" s="86" t="e">
        <f>VLOOKUP(S49,$CZ:$DD,5,FALSE)</f>
        <v>#N/A</v>
      </c>
      <c r="BT48" s="86" t="e">
        <f>VLOOKUP(V49,$CZ:$DD,5,FALSE)</f>
        <v>#N/A</v>
      </c>
      <c r="BU48" s="86" t="e">
        <f>VLOOKUP(Y49,$CZ:$DD,5,FALSE)</f>
        <v>#N/A</v>
      </c>
      <c r="BV48" s="23"/>
      <c r="BW48" s="74"/>
      <c r="BX48" s="75" t="s">
        <v>106</v>
      </c>
      <c r="BY48" s="76">
        <f>SUMIF(BQ48:BU48,"五島市",BQ49:BU49)*AE46</f>
        <v>0</v>
      </c>
      <c r="BZ48" s="206"/>
      <c r="CA48" s="89"/>
      <c r="CB48" s="78"/>
      <c r="CC48" s="454"/>
      <c r="CD48" s="75" t="s">
        <v>106</v>
      </c>
      <c r="CE48" s="80" t="str">
        <f t="shared" si="29"/>
        <v>0</v>
      </c>
      <c r="CF48" s="81" t="str">
        <f t="shared" si="30"/>
        <v>0</v>
      </c>
      <c r="CG48" s="82">
        <f t="shared" si="31"/>
        <v>0</v>
      </c>
      <c r="CH48" s="83">
        <f t="shared" si="32"/>
        <v>0</v>
      </c>
      <c r="CI48" s="84">
        <f t="shared" si="34"/>
        <v>0</v>
      </c>
      <c r="CJ48" s="87"/>
      <c r="CK48" s="84">
        <f>(COUNTA(J48))*AE46</f>
        <v>0</v>
      </c>
      <c r="CL48" s="91"/>
      <c r="CM48" s="75" t="s">
        <v>106</v>
      </c>
      <c r="CN48" s="80" t="str">
        <f t="shared" si="33"/>
        <v>0</v>
      </c>
      <c r="CO48" s="29"/>
      <c r="CP48" s="29"/>
      <c r="CQ48" s="14"/>
      <c r="CR48" s="14"/>
      <c r="CS48" s="14"/>
      <c r="CT48" s="20"/>
      <c r="CU48" s="15">
        <v>27</v>
      </c>
      <c r="CV48" s="39" t="s">
        <v>183</v>
      </c>
      <c r="CW48" s="39" t="s">
        <v>29</v>
      </c>
      <c r="CX48" s="15">
        <v>200</v>
      </c>
      <c r="CY48" s="15">
        <v>150</v>
      </c>
      <c r="CZ48" s="15"/>
      <c r="DA48" s="15"/>
      <c r="DB48" s="15"/>
      <c r="DC48" s="15"/>
      <c r="DD48" s="15"/>
      <c r="DE48" s="20"/>
      <c r="DF48" s="20"/>
      <c r="DG48" s="20"/>
      <c r="DH48" s="20"/>
      <c r="DI48" s="20"/>
      <c r="DJ48" s="20"/>
      <c r="DK48" s="20"/>
      <c r="DL48" s="20"/>
      <c r="DM48" s="20"/>
      <c r="DN48" s="20"/>
    </row>
    <row r="49" spans="3:118" ht="15.75" customHeight="1" thickBot="1" x14ac:dyDescent="0.2">
      <c r="C49" s="630"/>
      <c r="D49" s="772" t="s">
        <v>467</v>
      </c>
      <c r="E49" s="773"/>
      <c r="F49" s="774" t="s">
        <v>467</v>
      </c>
      <c r="G49" s="775"/>
      <c r="H49" s="379" t="s">
        <v>107</v>
      </c>
      <c r="I49" s="380"/>
      <c r="J49" s="159"/>
      <c r="K49" s="4"/>
      <c r="L49" s="398" t="s">
        <v>32</v>
      </c>
      <c r="M49" s="305"/>
      <c r="N49" s="592" t="str">
        <f>IF(M49="","",VLOOKUP(M49,$CZ:$DC,3,FALSE))</f>
        <v/>
      </c>
      <c r="O49" s="593"/>
      <c r="P49" s="305"/>
      <c r="Q49" s="592" t="str">
        <f>IF(P49="","",VLOOKUP(P49,$CZ:$DC,3,FALSE))</f>
        <v/>
      </c>
      <c r="R49" s="593"/>
      <c r="S49" s="305"/>
      <c r="T49" s="592" t="str">
        <f>IF(S49="","",VLOOKUP(S49,$CZ:$DC,3,FALSE))</f>
        <v/>
      </c>
      <c r="U49" s="593"/>
      <c r="V49" s="305"/>
      <c r="W49" s="592" t="str">
        <f>IF(V49="","",VLOOKUP(V49,$CZ:$DC,3,FALSE))</f>
        <v/>
      </c>
      <c r="X49" s="593"/>
      <c r="Y49" s="305"/>
      <c r="Z49" s="592" t="str">
        <f>IF(Y49="","",VLOOKUP(Y49,$CZ:$DC,3,FALSE))</f>
        <v/>
      </c>
      <c r="AA49" s="593"/>
      <c r="AB49" s="405"/>
      <c r="AC49" s="403"/>
      <c r="AD49" s="404"/>
      <c r="AE49" s="457"/>
      <c r="AF49" s="457"/>
      <c r="AG49" s="459"/>
      <c r="AH49" s="459"/>
      <c r="AI49" s="459"/>
      <c r="AJ49" s="459"/>
      <c r="AK49" s="461"/>
      <c r="AL49" s="481"/>
      <c r="AM49" s="482"/>
      <c r="AN49" s="483"/>
      <c r="AO49" s="492" t="s">
        <v>463</v>
      </c>
      <c r="AP49" s="493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P49" s="85" t="s">
        <v>33</v>
      </c>
      <c r="BQ49" s="88" t="e">
        <f>VLOOKUP(M49,$CZ:$DD,4,FALSE)</f>
        <v>#N/A</v>
      </c>
      <c r="BR49" s="88" t="e">
        <f>VLOOKUP(P49,$CZ:$DD,4,FALSE)</f>
        <v>#N/A</v>
      </c>
      <c r="BS49" s="88" t="e">
        <f>VLOOKUP(S49,$CZ:$DD,4,FALSE)</f>
        <v>#N/A</v>
      </c>
      <c r="BT49" s="88" t="e">
        <f>VLOOKUP(V49,$CZ:$DD,4,FALSE)</f>
        <v>#N/A</v>
      </c>
      <c r="BU49" s="88" t="e">
        <f>VLOOKUP(Y49,$CZ:$DD,4,FALSE)</f>
        <v>#N/A</v>
      </c>
      <c r="BV49" s="23"/>
      <c r="BW49" s="74"/>
      <c r="BX49" s="75" t="s">
        <v>107</v>
      </c>
      <c r="BY49" s="76">
        <f>SUMIF(BQ48:BU48,"新上五島町",BQ49:BU49)*AE46</f>
        <v>0</v>
      </c>
      <c r="BZ49" s="206"/>
      <c r="CA49" s="89"/>
      <c r="CB49" s="78"/>
      <c r="CC49" s="102"/>
      <c r="CD49" s="75" t="s">
        <v>107</v>
      </c>
      <c r="CE49" s="80" t="str">
        <f t="shared" si="29"/>
        <v>0</v>
      </c>
      <c r="CF49" s="81" t="str">
        <f t="shared" si="30"/>
        <v>0</v>
      </c>
      <c r="CG49" s="82">
        <f t="shared" si="31"/>
        <v>0</v>
      </c>
      <c r="CH49" s="83">
        <f t="shared" si="32"/>
        <v>0</v>
      </c>
      <c r="CI49" s="84">
        <f t="shared" si="34"/>
        <v>0</v>
      </c>
      <c r="CJ49" s="87"/>
      <c r="CK49" s="84">
        <f>(COUNTA(J49))*AE46</f>
        <v>0</v>
      </c>
      <c r="CL49" s="91"/>
      <c r="CM49" s="75" t="s">
        <v>107</v>
      </c>
      <c r="CN49" s="80" t="str">
        <f t="shared" si="33"/>
        <v>0</v>
      </c>
      <c r="CO49" s="29"/>
      <c r="CP49" s="29"/>
      <c r="CQ49" s="14"/>
      <c r="CR49" s="14"/>
      <c r="CS49" s="14"/>
      <c r="CT49" s="20"/>
      <c r="CU49" s="15">
        <v>28</v>
      </c>
      <c r="CV49" s="39" t="s">
        <v>184</v>
      </c>
      <c r="CW49" s="39" t="s">
        <v>29</v>
      </c>
      <c r="CX49" s="15">
        <v>200</v>
      </c>
      <c r="CY49" s="15">
        <v>100</v>
      </c>
      <c r="CZ49" s="15"/>
      <c r="DA49" s="15"/>
      <c r="DB49" s="15"/>
      <c r="DC49" s="15"/>
      <c r="DD49" s="15"/>
      <c r="DE49" s="20"/>
      <c r="DF49" s="20"/>
      <c r="DG49" s="20"/>
      <c r="DH49" s="20"/>
      <c r="DI49" s="20"/>
      <c r="DJ49" s="20"/>
      <c r="DK49" s="20"/>
      <c r="DL49" s="20"/>
      <c r="DM49" s="20"/>
      <c r="DN49" s="20"/>
    </row>
    <row r="50" spans="3:118" ht="15.75" customHeight="1" x14ac:dyDescent="0.15">
      <c r="C50" s="630"/>
      <c r="D50" s="768"/>
      <c r="E50" s="769"/>
      <c r="F50" s="733"/>
      <c r="G50" s="734"/>
      <c r="H50" s="379" t="s">
        <v>108</v>
      </c>
      <c r="I50" s="380"/>
      <c r="J50" s="159"/>
      <c r="K50" s="4"/>
      <c r="L50" s="399"/>
      <c r="M50" s="612" t="str">
        <f>IF(M49="","",VLOOKUP(M49,$CZ:$DC,2,FALSE))</f>
        <v/>
      </c>
      <c r="N50" s="613"/>
      <c r="O50" s="614"/>
      <c r="P50" s="612" t="str">
        <f>IF(P49="","",VLOOKUP(P49,$CZ:$DC,2,FALSE))</f>
        <v/>
      </c>
      <c r="Q50" s="613"/>
      <c r="R50" s="614"/>
      <c r="S50" s="612" t="str">
        <f>IF(S49="","",VLOOKUP(S49,$CZ:$DC,2,FALSE))</f>
        <v/>
      </c>
      <c r="T50" s="613"/>
      <c r="U50" s="614"/>
      <c r="V50" s="612" t="str">
        <f>IF(V49="","",VLOOKUP(V49,$CZ:$DC,2,FALSE))</f>
        <v/>
      </c>
      <c r="W50" s="613"/>
      <c r="X50" s="614"/>
      <c r="Y50" s="612" t="str">
        <f>IF(Y49="","",VLOOKUP(Y49,$CZ:$DC,2,FALSE))</f>
        <v/>
      </c>
      <c r="Z50" s="613"/>
      <c r="AA50" s="614"/>
      <c r="AB50" s="405" t="s">
        <v>135</v>
      </c>
      <c r="AC50" s="443">
        <f>SUM(AC46:AD49)</f>
        <v>0</v>
      </c>
      <c r="AD50" s="444"/>
      <c r="AE50" s="457"/>
      <c r="AF50" s="457"/>
      <c r="AG50" s="459"/>
      <c r="AH50" s="459"/>
      <c r="AI50" s="459"/>
      <c r="AJ50" s="459"/>
      <c r="AK50" s="461"/>
      <c r="AL50" s="481"/>
      <c r="AM50" s="482"/>
      <c r="AN50" s="483"/>
      <c r="AO50" s="488"/>
      <c r="AP50" s="489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P50" s="85" t="s">
        <v>38</v>
      </c>
      <c r="BQ50" s="88" t="e">
        <f>BQ49/2</f>
        <v>#N/A</v>
      </c>
      <c r="BR50" s="88" t="e">
        <f>BR49/2</f>
        <v>#N/A</v>
      </c>
      <c r="BS50" s="88" t="e">
        <f>BS49/2</f>
        <v>#N/A</v>
      </c>
      <c r="BT50" s="88" t="e">
        <f>BT49/2</f>
        <v>#N/A</v>
      </c>
      <c r="BU50" s="88" t="e">
        <f>BU49/2</f>
        <v>#N/A</v>
      </c>
      <c r="BV50" s="23"/>
      <c r="BW50" s="74"/>
      <c r="BX50" s="75" t="s">
        <v>108</v>
      </c>
      <c r="BY50" s="76">
        <f>SUMIF(BQ48:BU48,"小値賀町",BQ49:BU49)*AE46</f>
        <v>0</v>
      </c>
      <c r="BZ50" s="206"/>
      <c r="CA50" s="89"/>
      <c r="CB50" s="78"/>
      <c r="CC50" s="41"/>
      <c r="CD50" s="75" t="s">
        <v>108</v>
      </c>
      <c r="CE50" s="80" t="str">
        <f t="shared" si="29"/>
        <v>0</v>
      </c>
      <c r="CF50" s="81" t="str">
        <f t="shared" si="30"/>
        <v>0</v>
      </c>
      <c r="CG50" s="82">
        <f t="shared" si="31"/>
        <v>0</v>
      </c>
      <c r="CH50" s="83">
        <f t="shared" si="32"/>
        <v>0</v>
      </c>
      <c r="CI50" s="84">
        <f t="shared" si="34"/>
        <v>0</v>
      </c>
      <c r="CJ50" s="87"/>
      <c r="CK50" s="84">
        <f>(COUNTA(J50))*AE46</f>
        <v>0</v>
      </c>
      <c r="CL50" s="91"/>
      <c r="CM50" s="75" t="s">
        <v>108</v>
      </c>
      <c r="CN50" s="80" t="str">
        <f t="shared" si="33"/>
        <v>0</v>
      </c>
      <c r="CO50" s="29"/>
      <c r="CP50" s="29"/>
      <c r="CQ50" s="14"/>
      <c r="CR50" s="14"/>
      <c r="CS50" s="14"/>
      <c r="CT50" s="20"/>
      <c r="CU50" s="15">
        <v>29</v>
      </c>
      <c r="CV50" s="39" t="s">
        <v>185</v>
      </c>
      <c r="CW50" s="39" t="s">
        <v>29</v>
      </c>
      <c r="CX50" s="15">
        <v>300</v>
      </c>
      <c r="CY50" s="15">
        <v>150</v>
      </c>
      <c r="CZ50" s="15"/>
      <c r="DA50" s="15"/>
      <c r="DB50" s="15"/>
      <c r="DC50" s="15"/>
      <c r="DD50" s="15"/>
      <c r="DE50" s="20"/>
      <c r="DF50" s="20"/>
      <c r="DG50" s="20"/>
      <c r="DH50" s="20"/>
      <c r="DI50" s="20"/>
      <c r="DJ50" s="20"/>
      <c r="DK50" s="20"/>
      <c r="DL50" s="20"/>
      <c r="DM50" s="20"/>
      <c r="DN50" s="20"/>
    </row>
    <row r="51" spans="3:118" ht="15.75" customHeight="1" thickBot="1" x14ac:dyDescent="0.2">
      <c r="C51" s="633"/>
      <c r="D51" s="770"/>
      <c r="E51" s="771"/>
      <c r="F51" s="735"/>
      <c r="G51" s="736"/>
      <c r="H51" s="440" t="s">
        <v>109</v>
      </c>
      <c r="I51" s="441"/>
      <c r="J51" s="160"/>
      <c r="K51" s="5"/>
      <c r="L51" s="442"/>
      <c r="M51" s="699" t="str">
        <f>IF(M49="","",VLOOKUP(M49,$CZ:$DC,4,FALSE))</f>
        <v/>
      </c>
      <c r="N51" s="700"/>
      <c r="O51" s="701"/>
      <c r="P51" s="699" t="str">
        <f>IF(P49="","",VLOOKUP(P49,$CZ:$DC,4,FALSE))</f>
        <v/>
      </c>
      <c r="Q51" s="700"/>
      <c r="R51" s="701"/>
      <c r="S51" s="699" t="str">
        <f>IF(S49="","",VLOOKUP(S49,$CZ:$DC,4,FALSE))</f>
        <v/>
      </c>
      <c r="T51" s="700"/>
      <c r="U51" s="701"/>
      <c r="V51" s="699" t="str">
        <f>IF(V49="","",VLOOKUP(V49,$CZ:$DC,4,FALSE))</f>
        <v/>
      </c>
      <c r="W51" s="700"/>
      <c r="X51" s="701"/>
      <c r="Y51" s="699" t="str">
        <f>IF(Y49="","",VLOOKUP(Y49,$CZ:$DC,4,FALSE))</f>
        <v/>
      </c>
      <c r="Z51" s="700"/>
      <c r="AA51" s="701"/>
      <c r="AB51" s="463"/>
      <c r="AC51" s="445"/>
      <c r="AD51" s="446"/>
      <c r="AE51" s="458"/>
      <c r="AF51" s="458"/>
      <c r="AG51" s="460"/>
      <c r="AH51" s="460"/>
      <c r="AI51" s="460"/>
      <c r="AJ51" s="460"/>
      <c r="AK51" s="462"/>
      <c r="AL51" s="730"/>
      <c r="AM51" s="731"/>
      <c r="AN51" s="732"/>
      <c r="AO51" s="494"/>
      <c r="AP51" s="495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P51" s="29"/>
      <c r="BQ51" s="23"/>
      <c r="BR51" s="23"/>
      <c r="BS51" s="23"/>
      <c r="BT51" s="23"/>
      <c r="BU51" s="23"/>
      <c r="BV51" s="23"/>
      <c r="BW51" s="145"/>
      <c r="BX51" s="93" t="s">
        <v>109</v>
      </c>
      <c r="BY51" s="94">
        <f>SUMIF(BQ48:BU48,"宇久町",BQ49:BU49)*AE46</f>
        <v>0</v>
      </c>
      <c r="BZ51" s="207"/>
      <c r="CA51" s="89"/>
      <c r="CB51" s="78"/>
      <c r="CC51" s="55"/>
      <c r="CD51" s="96" t="s">
        <v>109</v>
      </c>
      <c r="CE51" s="97" t="str">
        <f t="shared" si="29"/>
        <v>0</v>
      </c>
      <c r="CF51" s="98" t="str">
        <f t="shared" si="30"/>
        <v>0</v>
      </c>
      <c r="CG51" s="99">
        <f t="shared" si="31"/>
        <v>0</v>
      </c>
      <c r="CH51" s="100">
        <f t="shared" si="32"/>
        <v>0</v>
      </c>
      <c r="CI51" s="101">
        <f t="shared" si="34"/>
        <v>0</v>
      </c>
      <c r="CJ51" s="154"/>
      <c r="CK51" s="101">
        <f>(COUNTA(J51))*AE46</f>
        <v>0</v>
      </c>
      <c r="CL51" s="91"/>
      <c r="CM51" s="146" t="s">
        <v>109</v>
      </c>
      <c r="CN51" s="113" t="str">
        <f t="shared" si="33"/>
        <v>0</v>
      </c>
      <c r="CO51" s="29"/>
      <c r="CP51" s="29"/>
      <c r="CQ51" s="14"/>
      <c r="CR51" s="14"/>
      <c r="CS51" s="14"/>
      <c r="CT51" s="20"/>
      <c r="CU51" s="15">
        <v>30</v>
      </c>
      <c r="CV51" s="39" t="s">
        <v>186</v>
      </c>
      <c r="CW51" s="39" t="s">
        <v>29</v>
      </c>
      <c r="CX51" s="15">
        <v>1000</v>
      </c>
      <c r="CY51" s="15">
        <v>500</v>
      </c>
      <c r="CZ51" s="15"/>
      <c r="DA51" s="15"/>
      <c r="DB51" s="15"/>
      <c r="DC51" s="15"/>
      <c r="DD51" s="15"/>
      <c r="DE51" s="20"/>
      <c r="DF51" s="20"/>
      <c r="DG51" s="20"/>
      <c r="DH51" s="20"/>
      <c r="DI51" s="20"/>
      <c r="DJ51" s="20"/>
      <c r="DK51" s="20"/>
      <c r="DL51" s="20"/>
      <c r="DM51" s="20"/>
      <c r="DN51" s="20"/>
    </row>
    <row r="52" spans="3:118" ht="15.75" customHeight="1" x14ac:dyDescent="0.15">
      <c r="J52" s="18"/>
      <c r="K52" s="22"/>
      <c r="O52" s="22"/>
      <c r="P52" s="22"/>
      <c r="S52" s="20"/>
      <c r="Y52" s="20"/>
      <c r="AB52" s="406" t="s">
        <v>42</v>
      </c>
      <c r="AC52" s="407"/>
      <c r="AD52" s="408"/>
      <c r="AE52" s="420">
        <f>AE22+AE28+AE34+AE40+AE46</f>
        <v>120</v>
      </c>
      <c r="AF52" s="421"/>
      <c r="AG52" s="424">
        <f>AG22+AG28+AG34+AG40+AG46</f>
        <v>852000</v>
      </c>
      <c r="AH52" s="425"/>
      <c r="AI52" s="426"/>
      <c r="AJ52" s="424">
        <f>AJ22+AJ28+AJ34+AJ40+AJ46</f>
        <v>240</v>
      </c>
      <c r="AK52" s="426"/>
      <c r="AN52" s="22"/>
      <c r="AO52" s="20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P52" s="29"/>
      <c r="BQ52" s="23"/>
      <c r="BR52" s="23"/>
      <c r="BS52" s="23"/>
      <c r="BT52" s="23"/>
      <c r="BU52" s="23"/>
      <c r="BV52" s="23"/>
      <c r="BW52" s="152" t="s">
        <v>135</v>
      </c>
      <c r="BX52" s="65" t="s">
        <v>159</v>
      </c>
      <c r="BY52" s="153">
        <f>BY22+BY28+BY34+BY40+BY46</f>
        <v>0</v>
      </c>
      <c r="BZ52" s="205"/>
      <c r="CA52" s="73">
        <f>SUM(BY52:BZ52)</f>
        <v>0</v>
      </c>
      <c r="CB52" s="25"/>
      <c r="CC52" s="25"/>
      <c r="CD52" s="115"/>
      <c r="CE52" s="91"/>
      <c r="CF52" s="91"/>
      <c r="CG52" s="25"/>
      <c r="CH52" s="148" t="s">
        <v>104</v>
      </c>
      <c r="CI52" s="147">
        <f>CI22+CI28+CI34+CI40+CI46</f>
        <v>0</v>
      </c>
      <c r="CJ52" s="25"/>
      <c r="CK52" s="73">
        <f>CK22+CK28+CK34+CK40+CK46</f>
        <v>0</v>
      </c>
      <c r="CL52" s="91"/>
      <c r="CM52" s="155" t="s">
        <v>104</v>
      </c>
      <c r="CN52" s="73">
        <f>CN22+CN28+CN34+CN40+CN46</f>
        <v>0</v>
      </c>
      <c r="CO52" s="29"/>
      <c r="CP52" s="29"/>
      <c r="CQ52" s="14"/>
      <c r="CR52" s="14"/>
      <c r="CS52" s="14"/>
      <c r="CT52" s="20"/>
      <c r="CU52" s="15">
        <v>31</v>
      </c>
      <c r="CV52" s="39" t="s">
        <v>187</v>
      </c>
      <c r="CW52" s="39" t="s">
        <v>29</v>
      </c>
      <c r="CX52" s="15">
        <v>1200</v>
      </c>
      <c r="CY52" s="15">
        <v>600</v>
      </c>
      <c r="CZ52" s="15"/>
      <c r="DA52" s="15"/>
      <c r="DB52" s="15"/>
      <c r="DC52" s="15"/>
      <c r="DD52" s="15"/>
      <c r="DE52" s="20"/>
      <c r="DF52" s="20"/>
      <c r="DG52" s="20"/>
      <c r="DH52" s="20"/>
      <c r="DI52" s="20"/>
      <c r="DJ52" s="20"/>
      <c r="DK52" s="20"/>
      <c r="DL52" s="20"/>
      <c r="DM52" s="20"/>
      <c r="DN52" s="20"/>
    </row>
    <row r="53" spans="3:118" ht="15.75" customHeight="1" thickBot="1" x14ac:dyDescent="0.2">
      <c r="H53" s="195"/>
      <c r="I53" s="195"/>
      <c r="J53" s="196"/>
      <c r="K53" s="197"/>
      <c r="L53" s="198"/>
      <c r="M53" s="199"/>
      <c r="N53" s="200"/>
      <c r="O53" s="200"/>
      <c r="P53" s="200"/>
      <c r="Q53" s="199"/>
      <c r="S53" s="20"/>
      <c r="Y53" s="20"/>
      <c r="AB53" s="409"/>
      <c r="AC53" s="410"/>
      <c r="AD53" s="411"/>
      <c r="AE53" s="422"/>
      <c r="AF53" s="423"/>
      <c r="AG53" s="427"/>
      <c r="AH53" s="428"/>
      <c r="AI53" s="429"/>
      <c r="AJ53" s="427"/>
      <c r="AK53" s="429"/>
      <c r="AN53" s="22"/>
      <c r="AO53" s="20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P53" s="29"/>
      <c r="BQ53" s="23"/>
      <c r="BR53" s="23"/>
      <c r="BS53" s="23"/>
      <c r="BT53" s="23"/>
      <c r="BU53" s="23"/>
      <c r="BV53" s="23"/>
      <c r="BW53" s="117"/>
      <c r="BX53" s="75" t="s">
        <v>104</v>
      </c>
      <c r="BY53" s="118">
        <f t="shared" ref="BY53:BY57" si="35">BY23+BY29+BY35+BY41+BY47</f>
        <v>0</v>
      </c>
      <c r="BZ53" s="206"/>
      <c r="CA53" s="84">
        <f t="shared" ref="CA53:CA57" si="36">SUM(BY53:BZ53)</f>
        <v>0</v>
      </c>
      <c r="CB53" s="25"/>
      <c r="CC53" s="435"/>
      <c r="CD53" s="115"/>
      <c r="CE53" s="91"/>
      <c r="CF53" s="91"/>
      <c r="CG53" s="25"/>
      <c r="CH53" s="79" t="s">
        <v>105</v>
      </c>
      <c r="CI53" s="84">
        <f t="shared" ref="CI53:CI57" si="37">CI23+CI29+CI35+CI41+CI47</f>
        <v>0</v>
      </c>
      <c r="CJ53" s="25"/>
      <c r="CK53" s="84">
        <f t="shared" ref="CK53:CK57" si="38">CK23+CK29+CK35+CK41+CK47</f>
        <v>0</v>
      </c>
      <c r="CL53" s="91"/>
      <c r="CM53" s="119" t="s">
        <v>105</v>
      </c>
      <c r="CN53" s="84">
        <f t="shared" ref="CN53:CN57" si="39">CN23+CN29+CN35+CN41+CN47</f>
        <v>0</v>
      </c>
      <c r="CO53" s="29"/>
      <c r="CP53" s="29"/>
      <c r="CQ53" s="14"/>
      <c r="CR53" s="14"/>
      <c r="CS53" s="14"/>
      <c r="CT53" s="20"/>
      <c r="CU53" s="15">
        <v>32</v>
      </c>
      <c r="CV53" s="39" t="s">
        <v>188</v>
      </c>
      <c r="CW53" s="39" t="s">
        <v>29</v>
      </c>
      <c r="CX53" s="15">
        <v>300</v>
      </c>
      <c r="CY53" s="15">
        <v>150</v>
      </c>
      <c r="CZ53" s="15"/>
      <c r="DA53" s="15"/>
      <c r="DB53" s="15"/>
      <c r="DC53" s="15"/>
      <c r="DD53" s="15"/>
      <c r="DE53" s="20"/>
      <c r="DF53" s="20"/>
      <c r="DG53" s="20"/>
      <c r="DH53" s="20"/>
      <c r="DI53" s="20"/>
      <c r="DJ53" s="20"/>
      <c r="DK53" s="20"/>
      <c r="DL53" s="20"/>
      <c r="DM53" s="20"/>
      <c r="DN53" s="20"/>
    </row>
    <row r="54" spans="3:118" ht="15.75" customHeight="1" thickBot="1" x14ac:dyDescent="0.2">
      <c r="D54" s="178"/>
      <c r="E54" s="210" t="s">
        <v>252</v>
      </c>
      <c r="F54" s="452" t="s">
        <v>161</v>
      </c>
      <c r="G54" s="452"/>
      <c r="H54" s="452"/>
      <c r="I54" s="452" t="s">
        <v>162</v>
      </c>
      <c r="J54" s="452"/>
      <c r="K54" s="211" t="s">
        <v>163</v>
      </c>
      <c r="L54" s="211"/>
      <c r="M54" s="450" t="s">
        <v>164</v>
      </c>
      <c r="N54" s="451"/>
      <c r="O54" s="210" t="s">
        <v>252</v>
      </c>
      <c r="P54" s="452" t="s">
        <v>161</v>
      </c>
      <c r="Q54" s="452"/>
      <c r="R54" s="452"/>
      <c r="S54" s="452" t="s">
        <v>162</v>
      </c>
      <c r="T54" s="452"/>
      <c r="U54" s="211" t="s">
        <v>163</v>
      </c>
      <c r="V54" s="211"/>
      <c r="W54" s="450" t="s">
        <v>164</v>
      </c>
      <c r="X54" s="451"/>
      <c r="Y54" s="20"/>
      <c r="AG54" s="20"/>
      <c r="AK54" s="20"/>
      <c r="AN54" s="123"/>
      <c r="AO54" s="20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P54" s="120"/>
      <c r="BQ54" s="121"/>
      <c r="BR54" s="121"/>
      <c r="BS54" s="121"/>
      <c r="BT54" s="121"/>
      <c r="BU54" s="121"/>
      <c r="BV54" s="78"/>
      <c r="BW54" s="117"/>
      <c r="BX54" s="75" t="s">
        <v>106</v>
      </c>
      <c r="BY54" s="118">
        <f t="shared" si="35"/>
        <v>408000</v>
      </c>
      <c r="BZ54" s="206"/>
      <c r="CA54" s="84">
        <f>SUM(BY54:BZ54)</f>
        <v>408000</v>
      </c>
      <c r="CB54" s="25"/>
      <c r="CC54" s="435"/>
      <c r="CD54" s="115"/>
      <c r="CE54" s="91"/>
      <c r="CF54" s="91"/>
      <c r="CG54" s="25"/>
      <c r="CH54" s="79" t="s">
        <v>106</v>
      </c>
      <c r="CI54" s="84">
        <f t="shared" si="37"/>
        <v>444000</v>
      </c>
      <c r="CJ54" s="25"/>
      <c r="CK54" s="84">
        <f t="shared" si="38"/>
        <v>120</v>
      </c>
      <c r="CL54" s="91"/>
      <c r="CM54" s="119" t="s">
        <v>106</v>
      </c>
      <c r="CN54" s="84">
        <f t="shared" si="39"/>
        <v>240000</v>
      </c>
      <c r="CO54" s="29"/>
      <c r="CP54" s="29"/>
      <c r="CQ54" s="14"/>
      <c r="CR54" s="14"/>
      <c r="CS54" s="14"/>
      <c r="CT54" s="20"/>
      <c r="CU54" s="15">
        <v>33</v>
      </c>
      <c r="CV54" s="39" t="s">
        <v>189</v>
      </c>
      <c r="CW54" s="39" t="s">
        <v>29</v>
      </c>
      <c r="CX54" s="15">
        <v>700</v>
      </c>
      <c r="CY54" s="15">
        <v>350</v>
      </c>
      <c r="CZ54" s="15"/>
      <c r="DA54" s="15"/>
      <c r="DB54" s="15"/>
      <c r="DC54" s="15"/>
      <c r="DD54" s="15"/>
      <c r="DE54" s="20"/>
      <c r="DF54" s="20"/>
      <c r="DG54" s="20"/>
      <c r="DH54" s="20"/>
      <c r="DI54" s="20"/>
      <c r="DJ54" s="20"/>
      <c r="DK54" s="20"/>
      <c r="DL54" s="20"/>
      <c r="DM54" s="20"/>
      <c r="DN54" s="20"/>
    </row>
    <row r="55" spans="3:118" ht="15.75" customHeight="1" x14ac:dyDescent="0.15">
      <c r="D55" s="178"/>
      <c r="E55" s="320">
        <v>87</v>
      </c>
      <c r="F55" s="412" t="s">
        <v>224</v>
      </c>
      <c r="G55" s="412"/>
      <c r="H55" s="412"/>
      <c r="I55" s="412" t="s">
        <v>29</v>
      </c>
      <c r="J55" s="412"/>
      <c r="K55" s="414">
        <v>1100</v>
      </c>
      <c r="L55" s="414"/>
      <c r="M55" s="414">
        <v>550</v>
      </c>
      <c r="N55" s="627"/>
      <c r="O55" s="320">
        <v>1</v>
      </c>
      <c r="P55" s="412" t="s">
        <v>165</v>
      </c>
      <c r="Q55" s="412"/>
      <c r="R55" s="412"/>
      <c r="S55" s="412" t="s">
        <v>29</v>
      </c>
      <c r="T55" s="412"/>
      <c r="U55" s="414">
        <v>900</v>
      </c>
      <c r="V55" s="414"/>
      <c r="W55" s="414">
        <v>450</v>
      </c>
      <c r="X55" s="627"/>
      <c r="Y55" s="20"/>
      <c r="Z55" s="163" t="s">
        <v>158</v>
      </c>
      <c r="AA55" s="430"/>
      <c r="AB55" s="430"/>
      <c r="AC55" s="430"/>
      <c r="AD55" s="430"/>
      <c r="AE55" s="430"/>
      <c r="AF55" s="430"/>
      <c r="AG55" s="430"/>
      <c r="AH55" s="430"/>
      <c r="AI55" s="430"/>
      <c r="AJ55" s="430"/>
      <c r="AK55" s="430"/>
      <c r="AL55" s="430"/>
      <c r="AM55" s="430"/>
      <c r="AN55" s="430"/>
      <c r="AO55" s="430"/>
      <c r="AP55" s="431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P55" s="120"/>
      <c r="BQ55" s="122"/>
      <c r="BR55" s="122"/>
      <c r="BS55" s="122"/>
      <c r="BT55" s="122"/>
      <c r="BU55" s="122"/>
      <c r="BV55" s="78"/>
      <c r="BW55" s="117"/>
      <c r="BX55" s="75" t="s">
        <v>107</v>
      </c>
      <c r="BY55" s="118">
        <f t="shared" si="35"/>
        <v>0</v>
      </c>
      <c r="BZ55" s="206"/>
      <c r="CA55" s="84">
        <f t="shared" si="36"/>
        <v>0</v>
      </c>
      <c r="CB55" s="25"/>
      <c r="CC55" s="25"/>
      <c r="CD55" s="115"/>
      <c r="CE55" s="91"/>
      <c r="CF55" s="91"/>
      <c r="CG55" s="25"/>
      <c r="CH55" s="79" t="s">
        <v>107</v>
      </c>
      <c r="CI55" s="84">
        <f t="shared" si="37"/>
        <v>0</v>
      </c>
      <c r="CJ55" s="25"/>
      <c r="CK55" s="84">
        <f t="shared" si="38"/>
        <v>0</v>
      </c>
      <c r="CL55" s="91"/>
      <c r="CM55" s="119" t="s">
        <v>107</v>
      </c>
      <c r="CN55" s="84">
        <f t="shared" si="39"/>
        <v>0</v>
      </c>
      <c r="CO55" s="29"/>
      <c r="CP55" s="29"/>
      <c r="CQ55" s="14"/>
      <c r="CR55" s="14"/>
      <c r="CS55" s="14"/>
      <c r="CT55" s="20"/>
      <c r="CU55" s="15">
        <v>34</v>
      </c>
      <c r="CV55" s="39" t="s">
        <v>190</v>
      </c>
      <c r="CW55" s="39" t="s">
        <v>29</v>
      </c>
      <c r="CX55" s="15">
        <v>1100</v>
      </c>
      <c r="CY55" s="15">
        <v>550</v>
      </c>
      <c r="CZ55" s="15"/>
      <c r="DA55" s="15"/>
      <c r="DB55" s="15"/>
      <c r="DC55" s="15"/>
      <c r="DD55" s="15"/>
      <c r="DE55" s="20"/>
      <c r="DF55" s="20"/>
      <c r="DG55" s="20"/>
      <c r="DH55" s="20"/>
      <c r="DI55" s="20"/>
      <c r="DJ55" s="20"/>
      <c r="DK55" s="20"/>
      <c r="DL55" s="20"/>
      <c r="DM55" s="20"/>
      <c r="DN55" s="20"/>
    </row>
    <row r="56" spans="3:118" ht="15.75" customHeight="1" x14ac:dyDescent="0.15">
      <c r="C56" s="175"/>
      <c r="D56" s="178"/>
      <c r="E56" s="321">
        <v>88</v>
      </c>
      <c r="F56" s="413" t="s">
        <v>224</v>
      </c>
      <c r="G56" s="413"/>
      <c r="H56" s="413"/>
      <c r="I56" s="413" t="s">
        <v>254</v>
      </c>
      <c r="J56" s="413"/>
      <c r="K56" s="449">
        <v>2300</v>
      </c>
      <c r="L56" s="449"/>
      <c r="M56" s="449">
        <v>1150</v>
      </c>
      <c r="N56" s="628"/>
      <c r="O56" s="321">
        <v>2</v>
      </c>
      <c r="P56" s="413" t="s">
        <v>166</v>
      </c>
      <c r="Q56" s="413"/>
      <c r="R56" s="413"/>
      <c r="S56" s="413" t="s">
        <v>29</v>
      </c>
      <c r="T56" s="413"/>
      <c r="U56" s="449">
        <v>1300</v>
      </c>
      <c r="V56" s="449"/>
      <c r="W56" s="449">
        <v>650</v>
      </c>
      <c r="X56" s="628"/>
      <c r="Y56" s="20"/>
      <c r="Z56" s="776" t="s">
        <v>460</v>
      </c>
      <c r="AA56" s="777"/>
      <c r="AB56" s="777"/>
      <c r="AC56" s="777"/>
      <c r="AD56" s="777"/>
      <c r="AE56" s="777"/>
      <c r="AF56" s="777"/>
      <c r="AG56" s="777"/>
      <c r="AH56" s="777"/>
      <c r="AI56" s="777"/>
      <c r="AJ56" s="777"/>
      <c r="AK56" s="777"/>
      <c r="AL56" s="777"/>
      <c r="AM56" s="777"/>
      <c r="AN56" s="777"/>
      <c r="AO56" s="777"/>
      <c r="AP56" s="77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P56" s="120"/>
      <c r="BQ56" s="122"/>
      <c r="BR56" s="122"/>
      <c r="BS56" s="122"/>
      <c r="BT56" s="122"/>
      <c r="BU56" s="122"/>
      <c r="BV56" s="78"/>
      <c r="BW56" s="117"/>
      <c r="BX56" s="75" t="s">
        <v>108</v>
      </c>
      <c r="BY56" s="118">
        <f t="shared" si="35"/>
        <v>0</v>
      </c>
      <c r="BZ56" s="206"/>
      <c r="CA56" s="84">
        <f t="shared" si="36"/>
        <v>0</v>
      </c>
      <c r="CB56" s="25"/>
      <c r="CC56" s="25"/>
      <c r="CD56" s="115"/>
      <c r="CE56" s="91"/>
      <c r="CF56" s="91"/>
      <c r="CG56" s="25"/>
      <c r="CH56" s="79" t="s">
        <v>108</v>
      </c>
      <c r="CI56" s="84">
        <f t="shared" si="37"/>
        <v>0</v>
      </c>
      <c r="CJ56" s="25"/>
      <c r="CK56" s="84">
        <f t="shared" si="38"/>
        <v>0</v>
      </c>
      <c r="CL56" s="91"/>
      <c r="CM56" s="119" t="s">
        <v>108</v>
      </c>
      <c r="CN56" s="84">
        <f t="shared" si="39"/>
        <v>0</v>
      </c>
      <c r="CO56" s="29"/>
      <c r="CP56" s="29"/>
      <c r="CQ56" s="14"/>
      <c r="CR56" s="14"/>
      <c r="CS56" s="14"/>
      <c r="CT56" s="20"/>
      <c r="CU56" s="15">
        <v>35</v>
      </c>
      <c r="CV56" s="39" t="s">
        <v>191</v>
      </c>
      <c r="CW56" s="39" t="s">
        <v>29</v>
      </c>
      <c r="CX56" s="15">
        <v>400</v>
      </c>
      <c r="CY56" s="15">
        <v>200</v>
      </c>
      <c r="CZ56" s="15"/>
      <c r="DA56" s="15"/>
      <c r="DB56" s="15"/>
      <c r="DC56" s="15"/>
      <c r="DD56" s="15"/>
      <c r="DE56" s="20"/>
      <c r="DF56" s="20"/>
      <c r="DG56" s="20"/>
      <c r="DH56" s="20"/>
      <c r="DI56" s="20"/>
      <c r="DJ56" s="20"/>
      <c r="DK56" s="20"/>
      <c r="DL56" s="20"/>
      <c r="DM56" s="20"/>
      <c r="DN56" s="20"/>
    </row>
    <row r="57" spans="3:118" ht="15.75" customHeight="1" thickBot="1" x14ac:dyDescent="0.2">
      <c r="C57" s="175"/>
      <c r="D57" s="190"/>
      <c r="E57" s="321">
        <v>89</v>
      </c>
      <c r="F57" s="413" t="s">
        <v>225</v>
      </c>
      <c r="G57" s="413"/>
      <c r="H57" s="413"/>
      <c r="I57" s="413" t="s">
        <v>29</v>
      </c>
      <c r="J57" s="413"/>
      <c r="K57" s="449">
        <v>1000</v>
      </c>
      <c r="L57" s="449"/>
      <c r="M57" s="449">
        <v>500</v>
      </c>
      <c r="N57" s="628"/>
      <c r="O57" s="321">
        <v>7</v>
      </c>
      <c r="P57" s="413" t="s">
        <v>165</v>
      </c>
      <c r="Q57" s="413"/>
      <c r="R57" s="413"/>
      <c r="S57" s="413" t="s">
        <v>254</v>
      </c>
      <c r="T57" s="413"/>
      <c r="U57" s="449">
        <v>3300</v>
      </c>
      <c r="V57" s="449"/>
      <c r="W57" s="449">
        <v>1650</v>
      </c>
      <c r="X57" s="628"/>
      <c r="Y57" s="20"/>
      <c r="Z57" s="415"/>
      <c r="AA57" s="416"/>
      <c r="AB57" s="416"/>
      <c r="AC57" s="416"/>
      <c r="AD57" s="416"/>
      <c r="AE57" s="416"/>
      <c r="AF57" s="416"/>
      <c r="AG57" s="416"/>
      <c r="AH57" s="416"/>
      <c r="AI57" s="416"/>
      <c r="AJ57" s="416"/>
      <c r="AK57" s="416"/>
      <c r="AL57" s="416"/>
      <c r="AM57" s="416"/>
      <c r="AN57" s="416"/>
      <c r="AO57" s="416"/>
      <c r="AP57" s="417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P57" s="116"/>
      <c r="BQ57" s="78"/>
      <c r="BR57" s="78"/>
      <c r="BS57" s="78"/>
      <c r="BT57" s="78"/>
      <c r="BU57" s="78"/>
      <c r="BV57" s="78"/>
      <c r="BW57" s="125"/>
      <c r="BX57" s="93" t="s">
        <v>109</v>
      </c>
      <c r="BY57" s="103">
        <f t="shared" si="35"/>
        <v>0</v>
      </c>
      <c r="BZ57" s="207"/>
      <c r="CA57" s="101">
        <f t="shared" si="36"/>
        <v>0</v>
      </c>
      <c r="CB57" s="25"/>
      <c r="CC57" s="25"/>
      <c r="CD57" s="115"/>
      <c r="CE57" s="91"/>
      <c r="CF57" s="91"/>
      <c r="CG57" s="25"/>
      <c r="CH57" s="96" t="s">
        <v>109</v>
      </c>
      <c r="CI57" s="101">
        <f t="shared" si="37"/>
        <v>0</v>
      </c>
      <c r="CJ57" s="25"/>
      <c r="CK57" s="101">
        <f t="shared" si="38"/>
        <v>0</v>
      </c>
      <c r="CL57" s="91"/>
      <c r="CM57" s="126" t="s">
        <v>109</v>
      </c>
      <c r="CN57" s="101">
        <f t="shared" si="39"/>
        <v>0</v>
      </c>
      <c r="CO57" s="29"/>
      <c r="CP57" s="29"/>
      <c r="CQ57" s="14"/>
      <c r="CR57" s="14"/>
      <c r="CS57" s="14"/>
      <c r="CT57" s="20"/>
      <c r="CU57" s="15">
        <v>36</v>
      </c>
      <c r="CV57" s="39" t="s">
        <v>192</v>
      </c>
      <c r="CW57" s="39" t="s">
        <v>29</v>
      </c>
      <c r="CX57" s="15">
        <v>700</v>
      </c>
      <c r="CY57" s="15">
        <v>350</v>
      </c>
      <c r="CZ57" s="15"/>
      <c r="DA57" s="15"/>
      <c r="DB57" s="15"/>
      <c r="DC57" s="15"/>
      <c r="DD57" s="15"/>
      <c r="DE57" s="20"/>
      <c r="DF57" s="20"/>
      <c r="DG57" s="20"/>
      <c r="DH57" s="20"/>
      <c r="DI57" s="20"/>
      <c r="DJ57" s="20"/>
      <c r="DK57" s="20"/>
      <c r="DL57" s="20"/>
      <c r="DM57" s="20"/>
      <c r="DN57" s="20"/>
    </row>
    <row r="58" spans="3:118" ht="15.75" customHeight="1" x14ac:dyDescent="0.15">
      <c r="C58" s="175"/>
      <c r="D58" s="190"/>
      <c r="E58" s="321">
        <v>90</v>
      </c>
      <c r="F58" s="413" t="s">
        <v>226</v>
      </c>
      <c r="G58" s="413"/>
      <c r="H58" s="413"/>
      <c r="I58" s="413" t="s">
        <v>29</v>
      </c>
      <c r="J58" s="413"/>
      <c r="K58" s="449">
        <v>1100</v>
      </c>
      <c r="L58" s="449"/>
      <c r="M58" s="449">
        <v>550</v>
      </c>
      <c r="N58" s="628"/>
      <c r="O58" s="321">
        <v>8</v>
      </c>
      <c r="P58" s="413" t="s">
        <v>166</v>
      </c>
      <c r="Q58" s="413"/>
      <c r="R58" s="413"/>
      <c r="S58" s="413" t="s">
        <v>254</v>
      </c>
      <c r="T58" s="413"/>
      <c r="U58" s="449">
        <v>3700</v>
      </c>
      <c r="V58" s="449"/>
      <c r="W58" s="449">
        <v>1850</v>
      </c>
      <c r="X58" s="628"/>
      <c r="Y58" s="20"/>
      <c r="Z58" s="415"/>
      <c r="AA58" s="416"/>
      <c r="AB58" s="416"/>
      <c r="AC58" s="416"/>
      <c r="AD58" s="416"/>
      <c r="AE58" s="416"/>
      <c r="AF58" s="416"/>
      <c r="AG58" s="416"/>
      <c r="AH58" s="416"/>
      <c r="AI58" s="416"/>
      <c r="AJ58" s="416"/>
      <c r="AK58" s="416"/>
      <c r="AL58" s="416"/>
      <c r="AM58" s="416"/>
      <c r="AN58" s="416"/>
      <c r="AO58" s="416"/>
      <c r="AP58" s="417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P58" s="116"/>
      <c r="BQ58" s="78"/>
      <c r="BR58" s="78"/>
      <c r="BS58" s="78"/>
      <c r="BT58" s="78"/>
      <c r="BU58" s="78"/>
      <c r="BV58" s="78"/>
      <c r="BW58" s="25"/>
      <c r="BX58" s="115"/>
      <c r="BY58" s="25"/>
      <c r="BZ58" s="25"/>
      <c r="CA58" s="25"/>
      <c r="CB58" s="25"/>
      <c r="CC58" s="25"/>
      <c r="CD58" s="115"/>
      <c r="CE58" s="91"/>
      <c r="CF58" s="91"/>
      <c r="CG58" s="25"/>
      <c r="CH58" s="25"/>
      <c r="CI58" s="25"/>
      <c r="CJ58" s="25"/>
      <c r="CK58" s="25"/>
      <c r="CL58" s="91"/>
      <c r="CM58" s="115"/>
      <c r="CN58" s="91"/>
      <c r="CO58" s="29"/>
      <c r="CP58" s="29"/>
      <c r="CQ58" s="14"/>
      <c r="CR58" s="14"/>
      <c r="CS58" s="14"/>
      <c r="CT58" s="20"/>
      <c r="CU58" s="15">
        <v>37</v>
      </c>
      <c r="CV58" s="39" t="s">
        <v>193</v>
      </c>
      <c r="CW58" s="39" t="s">
        <v>29</v>
      </c>
      <c r="CX58" s="15">
        <v>200</v>
      </c>
      <c r="CY58" s="15">
        <v>100</v>
      </c>
      <c r="CZ58" s="15"/>
      <c r="DA58" s="15"/>
      <c r="DB58" s="15"/>
      <c r="DC58" s="15"/>
      <c r="DD58" s="15"/>
      <c r="DE58" s="20"/>
      <c r="DF58" s="20"/>
      <c r="DG58" s="20"/>
      <c r="DH58" s="20"/>
      <c r="DI58" s="20"/>
      <c r="DJ58" s="20"/>
      <c r="DK58" s="20"/>
      <c r="DL58" s="20"/>
      <c r="DM58" s="20"/>
      <c r="DN58" s="20"/>
    </row>
    <row r="59" spans="3:118" ht="15.75" customHeight="1" x14ac:dyDescent="0.15">
      <c r="C59" s="175"/>
      <c r="D59" s="178"/>
      <c r="E59" s="321">
        <v>91</v>
      </c>
      <c r="F59" s="413" t="s">
        <v>226</v>
      </c>
      <c r="G59" s="413"/>
      <c r="H59" s="413"/>
      <c r="I59" s="413" t="s">
        <v>254</v>
      </c>
      <c r="J59" s="413"/>
      <c r="K59" s="449">
        <v>2300</v>
      </c>
      <c r="L59" s="449"/>
      <c r="M59" s="449">
        <v>1150</v>
      </c>
      <c r="N59" s="628"/>
      <c r="O59" s="321">
        <v>9</v>
      </c>
      <c r="P59" s="413" t="s">
        <v>168</v>
      </c>
      <c r="Q59" s="413"/>
      <c r="R59" s="413"/>
      <c r="S59" s="413" t="s">
        <v>254</v>
      </c>
      <c r="T59" s="413"/>
      <c r="U59" s="449">
        <v>400</v>
      </c>
      <c r="V59" s="449"/>
      <c r="W59" s="449">
        <v>200</v>
      </c>
      <c r="X59" s="628"/>
      <c r="Y59" s="20"/>
      <c r="Z59" s="415"/>
      <c r="AA59" s="416"/>
      <c r="AB59" s="416"/>
      <c r="AC59" s="416"/>
      <c r="AD59" s="416"/>
      <c r="AE59" s="416"/>
      <c r="AF59" s="416"/>
      <c r="AG59" s="416"/>
      <c r="AH59" s="416"/>
      <c r="AI59" s="416"/>
      <c r="AJ59" s="416"/>
      <c r="AK59" s="416"/>
      <c r="AL59" s="416"/>
      <c r="AM59" s="416"/>
      <c r="AN59" s="416"/>
      <c r="AO59" s="416"/>
      <c r="AP59" s="417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P59" s="116"/>
      <c r="BQ59" s="78"/>
      <c r="BR59" s="78"/>
      <c r="BS59" s="78"/>
      <c r="BT59" s="78"/>
      <c r="BU59" s="78"/>
      <c r="BV59" s="78"/>
      <c r="BW59" s="161" t="s">
        <v>154</v>
      </c>
      <c r="BX59" s="115"/>
      <c r="BY59" s="25"/>
      <c r="BZ59" s="25"/>
      <c r="CA59" s="25"/>
      <c r="CB59" s="25"/>
      <c r="CC59" s="435"/>
      <c r="CD59" s="115"/>
      <c r="CE59" s="91"/>
      <c r="CF59" s="91"/>
      <c r="CG59" s="25"/>
      <c r="CH59" s="25"/>
      <c r="CI59" s="25"/>
      <c r="CJ59" s="25"/>
      <c r="CK59" s="25"/>
      <c r="CL59" s="91"/>
      <c r="CM59" s="115"/>
      <c r="CN59" s="91"/>
      <c r="CO59" s="29"/>
      <c r="CP59" s="29"/>
      <c r="CQ59" s="14"/>
      <c r="CR59" s="14"/>
      <c r="CS59" s="14"/>
      <c r="CT59" s="20"/>
      <c r="CU59" s="15">
        <v>38</v>
      </c>
      <c r="CV59" s="39" t="s">
        <v>194</v>
      </c>
      <c r="CW59" s="39" t="s">
        <v>41</v>
      </c>
      <c r="CX59" s="15">
        <v>2400</v>
      </c>
      <c r="CY59" s="15">
        <v>1200</v>
      </c>
      <c r="CZ59" s="15"/>
      <c r="DA59" s="15"/>
      <c r="DB59" s="15"/>
      <c r="DC59" s="15"/>
      <c r="DD59" s="15"/>
      <c r="DE59" s="20"/>
      <c r="DF59" s="20"/>
      <c r="DG59" s="20"/>
      <c r="DH59" s="20"/>
      <c r="DI59" s="20"/>
      <c r="DJ59" s="20"/>
      <c r="DK59" s="20"/>
      <c r="DL59" s="20"/>
      <c r="DM59" s="20"/>
      <c r="DN59" s="20"/>
    </row>
    <row r="60" spans="3:118" ht="15.75" customHeight="1" x14ac:dyDescent="0.15">
      <c r="C60" s="175"/>
      <c r="D60" s="178"/>
      <c r="E60" s="321">
        <v>92</v>
      </c>
      <c r="F60" s="413" t="s">
        <v>227</v>
      </c>
      <c r="G60" s="413"/>
      <c r="H60" s="413"/>
      <c r="I60" s="413" t="s">
        <v>29</v>
      </c>
      <c r="J60" s="413"/>
      <c r="K60" s="449">
        <v>1900</v>
      </c>
      <c r="L60" s="449"/>
      <c r="M60" s="449">
        <v>950</v>
      </c>
      <c r="N60" s="628"/>
      <c r="O60" s="321">
        <v>10</v>
      </c>
      <c r="P60" s="413" t="s">
        <v>171</v>
      </c>
      <c r="Q60" s="413"/>
      <c r="R60" s="413"/>
      <c r="S60" s="413" t="s">
        <v>29</v>
      </c>
      <c r="T60" s="413"/>
      <c r="U60" s="449">
        <v>1600</v>
      </c>
      <c r="V60" s="449"/>
      <c r="W60" s="449">
        <v>800</v>
      </c>
      <c r="X60" s="628"/>
      <c r="Y60" s="20"/>
      <c r="Z60" s="415"/>
      <c r="AA60" s="416"/>
      <c r="AB60" s="416"/>
      <c r="AC60" s="416"/>
      <c r="AD60" s="416"/>
      <c r="AE60" s="416"/>
      <c r="AF60" s="416"/>
      <c r="AG60" s="416"/>
      <c r="AH60" s="416"/>
      <c r="AI60" s="416"/>
      <c r="AJ60" s="416"/>
      <c r="AK60" s="416"/>
      <c r="AL60" s="416"/>
      <c r="AM60" s="416"/>
      <c r="AN60" s="416"/>
      <c r="AO60" s="416"/>
      <c r="AP60" s="417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P60" s="120"/>
      <c r="BQ60" s="121"/>
      <c r="BR60" s="121"/>
      <c r="BS60" s="121"/>
      <c r="BT60" s="121"/>
      <c r="BU60" s="121"/>
      <c r="BV60" s="78"/>
      <c r="BW60" s="25"/>
      <c r="BX60" s="115"/>
      <c r="BY60" s="25"/>
      <c r="BZ60" s="25"/>
      <c r="CA60" s="91"/>
      <c r="CB60" s="25"/>
      <c r="CC60" s="435"/>
      <c r="CD60" s="115"/>
      <c r="CE60" s="91"/>
      <c r="CF60" s="91"/>
      <c r="CG60" s="25"/>
      <c r="CH60" s="25"/>
      <c r="CI60" s="25"/>
      <c r="CJ60" s="25"/>
      <c r="CK60" s="25"/>
      <c r="CL60" s="91"/>
      <c r="CM60" s="115"/>
      <c r="CN60" s="91"/>
      <c r="CO60" s="29"/>
      <c r="CP60" s="29"/>
      <c r="CQ60" s="14"/>
      <c r="CR60" s="14"/>
      <c r="CS60" s="14"/>
      <c r="CT60" s="20"/>
      <c r="CU60" s="15">
        <v>40</v>
      </c>
      <c r="CV60" s="39" t="s">
        <v>195</v>
      </c>
      <c r="CW60" s="39" t="s">
        <v>41</v>
      </c>
      <c r="CX60" s="15">
        <v>400</v>
      </c>
      <c r="CY60" s="15">
        <v>200</v>
      </c>
      <c r="CZ60" s="15"/>
      <c r="DA60" s="15"/>
      <c r="DB60" s="15"/>
      <c r="DC60" s="15"/>
      <c r="DD60" s="15"/>
      <c r="DE60" s="20"/>
      <c r="DF60" s="20"/>
      <c r="DG60" s="20"/>
      <c r="DH60" s="20"/>
      <c r="DI60" s="20"/>
      <c r="DJ60" s="20"/>
      <c r="DK60" s="20"/>
      <c r="DL60" s="20"/>
      <c r="DM60" s="20"/>
      <c r="DN60" s="20"/>
    </row>
    <row r="61" spans="3:118" ht="15.75" customHeight="1" thickBot="1" x14ac:dyDescent="0.2">
      <c r="C61" s="175"/>
      <c r="D61" s="178"/>
      <c r="E61" s="321">
        <v>93</v>
      </c>
      <c r="F61" s="413" t="s">
        <v>227</v>
      </c>
      <c r="G61" s="413"/>
      <c r="H61" s="413"/>
      <c r="I61" s="413" t="s">
        <v>254</v>
      </c>
      <c r="J61" s="413"/>
      <c r="K61" s="449">
        <v>3500</v>
      </c>
      <c r="L61" s="449"/>
      <c r="M61" s="449">
        <v>1750</v>
      </c>
      <c r="N61" s="628"/>
      <c r="O61" s="322">
        <v>27</v>
      </c>
      <c r="P61" s="624" t="s">
        <v>183</v>
      </c>
      <c r="Q61" s="624"/>
      <c r="R61" s="624"/>
      <c r="S61" s="624" t="s">
        <v>29</v>
      </c>
      <c r="T61" s="624"/>
      <c r="U61" s="625">
        <v>200</v>
      </c>
      <c r="V61" s="625"/>
      <c r="W61" s="625">
        <v>150</v>
      </c>
      <c r="X61" s="626"/>
      <c r="Y61" s="20"/>
      <c r="Z61" s="415"/>
      <c r="AA61" s="416"/>
      <c r="AB61" s="416"/>
      <c r="AC61" s="416"/>
      <c r="AD61" s="416"/>
      <c r="AE61" s="416"/>
      <c r="AF61" s="416"/>
      <c r="AG61" s="416"/>
      <c r="AH61" s="416"/>
      <c r="AI61" s="416"/>
      <c r="AJ61" s="416"/>
      <c r="AK61" s="416"/>
      <c r="AL61" s="416"/>
      <c r="AM61" s="416"/>
      <c r="AN61" s="416"/>
      <c r="AO61" s="416"/>
      <c r="AP61" s="417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P61" s="120"/>
      <c r="BQ61" s="122"/>
      <c r="BR61" s="122"/>
      <c r="BS61" s="122"/>
      <c r="BT61" s="122"/>
      <c r="BU61" s="122"/>
      <c r="BV61" s="78"/>
      <c r="BW61" s="25"/>
      <c r="BX61" s="115"/>
      <c r="BY61" s="25"/>
      <c r="BZ61" s="25"/>
      <c r="CA61" s="91"/>
      <c r="CB61" s="25"/>
      <c r="CC61" s="25"/>
      <c r="CD61" s="115"/>
      <c r="CE61" s="91"/>
      <c r="CF61" s="91"/>
      <c r="CG61" s="25"/>
      <c r="CH61" s="25"/>
      <c r="CI61" s="25"/>
      <c r="CJ61" s="25"/>
      <c r="CK61" s="25"/>
      <c r="CL61" s="91"/>
      <c r="CM61" s="115"/>
      <c r="CN61" s="91"/>
      <c r="CO61" s="29"/>
      <c r="CP61" s="29"/>
      <c r="CQ61" s="14"/>
      <c r="CR61" s="14"/>
      <c r="CS61" s="14"/>
      <c r="CT61" s="20"/>
      <c r="CU61" s="15">
        <v>41</v>
      </c>
      <c r="CV61" s="39" t="s">
        <v>196</v>
      </c>
      <c r="CW61" s="39" t="s">
        <v>41</v>
      </c>
      <c r="CX61" s="15">
        <v>700</v>
      </c>
      <c r="CY61" s="15">
        <v>350</v>
      </c>
      <c r="CZ61" s="15"/>
      <c r="DA61" s="15"/>
      <c r="DB61" s="15"/>
      <c r="DC61" s="15"/>
      <c r="DD61" s="15"/>
      <c r="DE61" s="20"/>
      <c r="DF61" s="20"/>
      <c r="DG61" s="20"/>
      <c r="DH61" s="20"/>
      <c r="DI61" s="20"/>
      <c r="DJ61" s="20"/>
      <c r="DK61" s="20"/>
      <c r="DL61" s="20"/>
      <c r="DM61" s="20"/>
      <c r="DN61" s="20"/>
    </row>
    <row r="62" spans="3:118" ht="15.75" customHeight="1" thickBot="1" x14ac:dyDescent="0.2">
      <c r="C62" s="175"/>
      <c r="D62" s="178"/>
      <c r="E62" s="321">
        <v>94</v>
      </c>
      <c r="F62" s="413" t="s">
        <v>228</v>
      </c>
      <c r="G62" s="413"/>
      <c r="H62" s="413"/>
      <c r="I62" s="413" t="s">
        <v>29</v>
      </c>
      <c r="J62" s="413"/>
      <c r="K62" s="449">
        <v>2500</v>
      </c>
      <c r="L62" s="449"/>
      <c r="M62" s="449">
        <v>1250</v>
      </c>
      <c r="N62" s="628"/>
      <c r="S62" s="20"/>
      <c r="T62" s="20"/>
      <c r="X62" s="20"/>
      <c r="Y62" s="20"/>
      <c r="Z62" s="432"/>
      <c r="AA62" s="433"/>
      <c r="AB62" s="433"/>
      <c r="AC62" s="433"/>
      <c r="AD62" s="433"/>
      <c r="AE62" s="433"/>
      <c r="AF62" s="433"/>
      <c r="AG62" s="433"/>
      <c r="AH62" s="433"/>
      <c r="AI62" s="433"/>
      <c r="AJ62" s="433"/>
      <c r="AK62" s="433"/>
      <c r="AL62" s="433"/>
      <c r="AM62" s="433"/>
      <c r="AN62" s="433"/>
      <c r="AO62" s="433"/>
      <c r="AP62" s="43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P62" s="120"/>
      <c r="BQ62" s="122"/>
      <c r="BR62" s="122"/>
      <c r="BS62" s="122"/>
      <c r="BT62" s="122"/>
      <c r="BU62" s="122"/>
      <c r="BV62" s="78"/>
      <c r="BW62" s="25"/>
      <c r="BX62" s="115"/>
      <c r="BY62" s="25"/>
      <c r="BZ62" s="25"/>
      <c r="CA62" s="91"/>
      <c r="CB62" s="25"/>
      <c r="CC62" s="25"/>
      <c r="CD62" s="115"/>
      <c r="CE62" s="91"/>
      <c r="CF62" s="91"/>
      <c r="CG62" s="25"/>
      <c r="CH62" s="25"/>
      <c r="CI62" s="25"/>
      <c r="CJ62" s="25"/>
      <c r="CK62" s="25"/>
      <c r="CL62" s="91"/>
      <c r="CM62" s="115"/>
      <c r="CN62" s="91"/>
      <c r="CO62" s="29"/>
      <c r="CP62" s="29"/>
      <c r="CQ62" s="14"/>
      <c r="CR62" s="14"/>
      <c r="CS62" s="14"/>
      <c r="CT62" s="20"/>
      <c r="CU62" s="15">
        <v>42</v>
      </c>
      <c r="CV62" s="39" t="s">
        <v>197</v>
      </c>
      <c r="CW62" s="39" t="s">
        <v>41</v>
      </c>
      <c r="CX62" s="15">
        <v>1000</v>
      </c>
      <c r="CY62" s="15">
        <v>500</v>
      </c>
      <c r="CZ62" s="15"/>
      <c r="DA62" s="15"/>
      <c r="DB62" s="15"/>
      <c r="DC62" s="15"/>
      <c r="DD62" s="15"/>
      <c r="DE62" s="20"/>
      <c r="DF62" s="20"/>
      <c r="DG62" s="20"/>
      <c r="DH62" s="20"/>
      <c r="DI62" s="20"/>
      <c r="DJ62" s="20"/>
      <c r="DK62" s="20"/>
      <c r="DL62" s="20"/>
      <c r="DM62" s="20"/>
      <c r="DN62" s="20"/>
    </row>
    <row r="63" spans="3:118" ht="15.75" customHeight="1" thickBot="1" x14ac:dyDescent="0.2">
      <c r="C63" s="175"/>
      <c r="D63" s="190"/>
      <c r="E63" s="322">
        <v>95</v>
      </c>
      <c r="F63" s="624" t="s">
        <v>228</v>
      </c>
      <c r="G63" s="624"/>
      <c r="H63" s="624"/>
      <c r="I63" s="624" t="s">
        <v>254</v>
      </c>
      <c r="J63" s="624"/>
      <c r="K63" s="625">
        <v>4000</v>
      </c>
      <c r="L63" s="625"/>
      <c r="M63" s="625">
        <v>2000</v>
      </c>
      <c r="N63" s="626"/>
      <c r="S63" s="20"/>
      <c r="T63" s="20"/>
      <c r="X63" s="20"/>
      <c r="Y63" s="20"/>
      <c r="AC63" s="20"/>
      <c r="AG63" s="20"/>
      <c r="AK63" s="20"/>
      <c r="AO63" s="20"/>
      <c r="AP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P63" s="29"/>
      <c r="BQ63" s="23"/>
      <c r="BR63" s="23"/>
      <c r="BS63" s="23"/>
      <c r="BT63" s="23"/>
      <c r="BU63" s="23"/>
      <c r="BV63" s="23"/>
      <c r="BW63" s="25"/>
      <c r="BX63" s="115"/>
      <c r="BY63" s="25"/>
      <c r="BZ63" s="25"/>
      <c r="CA63" s="91"/>
      <c r="CB63" s="25"/>
      <c r="CC63" s="25"/>
      <c r="CD63" s="115"/>
      <c r="CE63" s="91"/>
      <c r="CF63" s="91"/>
      <c r="CG63" s="25"/>
      <c r="CH63" s="25"/>
      <c r="CI63" s="25"/>
      <c r="CJ63" s="25"/>
      <c r="CK63" s="25"/>
      <c r="CL63" s="91"/>
      <c r="CM63" s="115"/>
      <c r="CN63" s="91"/>
      <c r="CO63" s="29"/>
      <c r="CP63" s="29"/>
      <c r="CQ63" s="14"/>
      <c r="CR63" s="14"/>
      <c r="CS63" s="14"/>
      <c r="CT63" s="20"/>
      <c r="CU63" s="15">
        <v>43</v>
      </c>
      <c r="CV63" s="39" t="s">
        <v>459</v>
      </c>
      <c r="CW63" s="39" t="s">
        <v>41</v>
      </c>
      <c r="CX63" s="15">
        <v>400</v>
      </c>
      <c r="CY63" s="15">
        <v>200</v>
      </c>
      <c r="CZ63" s="15"/>
      <c r="DA63" s="15"/>
      <c r="DB63" s="15"/>
      <c r="DC63" s="15"/>
      <c r="DD63" s="15"/>
      <c r="DE63" s="20"/>
      <c r="DF63" s="20"/>
      <c r="DG63" s="20"/>
      <c r="DH63" s="20"/>
      <c r="DI63" s="20"/>
      <c r="DJ63" s="20"/>
      <c r="DK63" s="20"/>
      <c r="DL63" s="20"/>
      <c r="DM63" s="20"/>
      <c r="DN63" s="20"/>
    </row>
    <row r="64" spans="3:118" ht="15.75" customHeight="1" x14ac:dyDescent="0.15">
      <c r="C64" s="175"/>
      <c r="G64" s="18"/>
      <c r="H64" s="22"/>
      <c r="L64" s="22"/>
      <c r="M64" s="22"/>
      <c r="Q64" s="22"/>
      <c r="S64" s="20"/>
      <c r="T64" s="20"/>
      <c r="U64" s="22"/>
      <c r="X64" s="20"/>
      <c r="AC64" s="20"/>
      <c r="AG64" s="20"/>
      <c r="AK64" s="20"/>
      <c r="AO64" s="20"/>
      <c r="AP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P64" s="116"/>
      <c r="BQ64" s="78"/>
      <c r="BR64" s="78"/>
      <c r="BS64" s="78"/>
      <c r="BT64" s="78"/>
      <c r="BU64" s="78"/>
      <c r="BV64" s="23"/>
      <c r="BW64" s="23"/>
      <c r="BX64" s="23"/>
      <c r="BY64" s="23"/>
      <c r="BZ64" s="23"/>
      <c r="CA64" s="23"/>
      <c r="CB64" s="78"/>
      <c r="CC64" s="25"/>
      <c r="CD64" s="24"/>
      <c r="CE64" s="91"/>
      <c r="CF64" s="91"/>
      <c r="CG64" s="91"/>
      <c r="CH64" s="25"/>
      <c r="CI64" s="25"/>
      <c r="CL64" s="91"/>
      <c r="CO64" s="29"/>
      <c r="CP64" s="29"/>
      <c r="CQ64" s="14"/>
      <c r="CR64" s="14"/>
      <c r="CS64" s="14"/>
      <c r="CT64" s="20"/>
      <c r="CU64" s="15">
        <v>44</v>
      </c>
      <c r="CV64" s="39" t="s">
        <v>198</v>
      </c>
      <c r="CW64" s="39" t="s">
        <v>456</v>
      </c>
      <c r="CX64" s="15">
        <v>500</v>
      </c>
      <c r="CY64" s="15">
        <v>250</v>
      </c>
      <c r="CZ64" s="15"/>
      <c r="DA64" s="15"/>
      <c r="DB64" s="15"/>
      <c r="DC64" s="15"/>
      <c r="DD64" s="15"/>
      <c r="DE64" s="20"/>
      <c r="DF64" s="20"/>
      <c r="DG64" s="20"/>
      <c r="DH64" s="20"/>
      <c r="DI64" s="20"/>
      <c r="DJ64" s="20"/>
      <c r="DK64" s="20"/>
      <c r="DL64" s="20"/>
      <c r="DM64" s="20"/>
      <c r="DN64" s="20"/>
    </row>
    <row r="65" spans="3:123" ht="15.75" customHeight="1" x14ac:dyDescent="0.15">
      <c r="C65" s="175"/>
      <c r="G65" s="18"/>
      <c r="H65" s="22"/>
      <c r="L65" s="22"/>
      <c r="M65" s="22"/>
      <c r="Q65" s="22"/>
      <c r="S65" s="20"/>
      <c r="T65" s="20"/>
      <c r="U65" s="22"/>
      <c r="X65" s="20"/>
      <c r="AC65" s="20"/>
      <c r="AG65" s="20"/>
      <c r="AK65" s="20"/>
      <c r="AO65" s="20"/>
      <c r="AP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P65" s="116"/>
      <c r="BQ65" s="78"/>
      <c r="BR65" s="78"/>
      <c r="BS65" s="78"/>
      <c r="BT65" s="78"/>
      <c r="BU65" s="78"/>
      <c r="BV65" s="23"/>
      <c r="BW65" s="23"/>
      <c r="BX65" s="23"/>
      <c r="BY65" s="23"/>
      <c r="BZ65" s="23"/>
      <c r="CA65" s="23"/>
      <c r="CB65" s="78"/>
      <c r="CC65" s="25"/>
      <c r="CD65" s="24"/>
      <c r="CE65" s="91"/>
      <c r="CF65" s="91"/>
      <c r="CG65" s="91"/>
      <c r="CH65" s="25"/>
      <c r="CI65" s="25"/>
      <c r="CL65" s="91"/>
      <c r="CO65" s="29"/>
      <c r="CP65" s="29"/>
      <c r="CQ65" s="14"/>
      <c r="CR65" s="14"/>
      <c r="CS65" s="14"/>
      <c r="CT65" s="20"/>
      <c r="CU65" s="6">
        <v>45</v>
      </c>
      <c r="CV65" s="6" t="s">
        <v>199</v>
      </c>
      <c r="CW65" s="18" t="s">
        <v>456</v>
      </c>
      <c r="CX65" s="6">
        <v>700</v>
      </c>
      <c r="CY65" s="6">
        <v>350</v>
      </c>
      <c r="CZ65" s="15"/>
      <c r="DA65" s="15"/>
      <c r="DB65" s="15"/>
      <c r="DC65" s="15"/>
      <c r="DD65" s="15"/>
      <c r="DE65" s="20"/>
      <c r="DF65" s="20"/>
      <c r="DG65" s="20"/>
      <c r="DH65" s="20"/>
      <c r="DI65" s="20"/>
      <c r="DJ65" s="20"/>
      <c r="DK65" s="20"/>
      <c r="DL65" s="20"/>
      <c r="DM65" s="20"/>
      <c r="DN65" s="20"/>
    </row>
    <row r="66" spans="3:123" ht="15.75" customHeight="1" x14ac:dyDescent="0.15">
      <c r="C66" s="175"/>
      <c r="G66" s="18"/>
      <c r="H66" s="22"/>
      <c r="L66" s="22"/>
      <c r="M66" s="22"/>
      <c r="Q66" s="22"/>
      <c r="S66" s="20"/>
      <c r="T66" s="20"/>
      <c r="U66" s="22"/>
      <c r="X66" s="20"/>
      <c r="AO66" s="20"/>
      <c r="AP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P66" s="120"/>
      <c r="BQ66" s="121"/>
      <c r="BR66" s="121"/>
      <c r="BS66" s="121"/>
      <c r="BT66" s="121"/>
      <c r="BU66" s="121"/>
      <c r="BV66" s="23"/>
      <c r="BW66" s="23"/>
      <c r="BX66" s="23"/>
      <c r="BY66" s="23"/>
      <c r="BZ66" s="23"/>
      <c r="CA66" s="23"/>
      <c r="CB66" s="78"/>
      <c r="CC66" s="25"/>
      <c r="CD66" s="24"/>
      <c r="CE66" s="91"/>
      <c r="CF66" s="91"/>
      <c r="CG66" s="91"/>
      <c r="CH66" s="25"/>
      <c r="CI66" s="25"/>
      <c r="CL66" s="91"/>
      <c r="CO66" s="29"/>
      <c r="CP66" s="29"/>
      <c r="CQ66" s="14"/>
      <c r="CR66" s="14"/>
      <c r="CS66" s="14"/>
      <c r="CT66" s="20"/>
      <c r="CU66" s="6">
        <v>46</v>
      </c>
      <c r="CV66" s="6" t="s">
        <v>200</v>
      </c>
      <c r="CW66" s="18" t="s">
        <v>41</v>
      </c>
      <c r="CX66" s="6">
        <v>400</v>
      </c>
      <c r="CY66" s="6">
        <v>200</v>
      </c>
      <c r="CZ66" s="15"/>
      <c r="DA66" s="15"/>
      <c r="DB66" s="15"/>
      <c r="DC66" s="15"/>
      <c r="DD66" s="15"/>
      <c r="DE66" s="20"/>
      <c r="DF66" s="20"/>
      <c r="DG66" s="20"/>
      <c r="DH66" s="20"/>
      <c r="DI66" s="20"/>
      <c r="DJ66" s="20"/>
      <c r="DK66" s="20"/>
      <c r="DL66" s="20"/>
      <c r="DM66" s="20"/>
      <c r="DN66" s="20"/>
    </row>
    <row r="67" spans="3:123" ht="15.75" customHeight="1" x14ac:dyDescent="0.15">
      <c r="C67" s="175"/>
      <c r="E67" s="164" t="s">
        <v>138</v>
      </c>
      <c r="F67" s="194"/>
      <c r="G67" s="193"/>
      <c r="H67" s="193"/>
      <c r="I67" s="193"/>
      <c r="J67" s="193"/>
      <c r="K67" s="193"/>
      <c r="L67" s="193"/>
      <c r="M67" s="193"/>
      <c r="N67" s="193"/>
      <c r="Q67" s="22"/>
      <c r="S67" s="20"/>
      <c r="T67" s="20"/>
      <c r="U67" s="22"/>
      <c r="V67" s="302"/>
      <c r="X67" s="20"/>
      <c r="AO67" s="20"/>
      <c r="AP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P67" s="120"/>
      <c r="BQ67" s="122"/>
      <c r="BR67" s="122"/>
      <c r="BS67" s="122"/>
      <c r="BT67" s="122"/>
      <c r="BU67" s="122"/>
      <c r="BV67" s="23"/>
      <c r="BW67" s="23"/>
      <c r="BX67" s="23"/>
      <c r="BY67" s="23"/>
      <c r="BZ67" s="23"/>
      <c r="CA67" s="23"/>
      <c r="CB67" s="78"/>
      <c r="CC67" s="25"/>
      <c r="CD67" s="24"/>
      <c r="CE67" s="91"/>
      <c r="CF67" s="91"/>
      <c r="CG67" s="91"/>
      <c r="CH67" s="25"/>
      <c r="CI67" s="25"/>
      <c r="CL67" s="91"/>
      <c r="CO67" s="29"/>
      <c r="CP67" s="29"/>
      <c r="CQ67" s="14"/>
      <c r="CR67" s="14"/>
      <c r="CS67" s="14"/>
      <c r="CT67" s="20"/>
      <c r="CU67" s="6">
        <v>47</v>
      </c>
      <c r="CV67" s="6" t="s">
        <v>201</v>
      </c>
      <c r="CW67" s="18" t="s">
        <v>41</v>
      </c>
      <c r="CX67" s="6">
        <v>700</v>
      </c>
      <c r="CY67" s="6">
        <v>350</v>
      </c>
      <c r="CZ67" s="15"/>
      <c r="DA67" s="15"/>
      <c r="DB67" s="15"/>
      <c r="DC67" s="15"/>
      <c r="DD67" s="15"/>
      <c r="DE67" s="20"/>
      <c r="DF67" s="20"/>
      <c r="DG67" s="20"/>
      <c r="DH67" s="20"/>
      <c r="DI67" s="20"/>
      <c r="DJ67" s="20"/>
      <c r="DK67" s="20"/>
      <c r="DL67" s="20"/>
      <c r="DM67" s="20"/>
      <c r="DN67" s="20"/>
    </row>
    <row r="68" spans="3:123" ht="15.75" customHeight="1" x14ac:dyDescent="0.15">
      <c r="C68" s="175"/>
      <c r="E68" s="436" t="s">
        <v>46</v>
      </c>
      <c r="F68" s="418" t="s">
        <v>47</v>
      </c>
      <c r="G68" s="418" t="s">
        <v>48</v>
      </c>
      <c r="H68" s="438" t="s">
        <v>72</v>
      </c>
      <c r="I68" s="418" t="s">
        <v>49</v>
      </c>
      <c r="J68" s="418" t="s">
        <v>50</v>
      </c>
      <c r="K68" s="418" t="s">
        <v>45</v>
      </c>
      <c r="L68" s="418" t="s">
        <v>51</v>
      </c>
      <c r="M68" s="418" t="s">
        <v>52</v>
      </c>
      <c r="N68" s="447" t="s">
        <v>53</v>
      </c>
      <c r="Q68" s="22"/>
      <c r="S68" s="20"/>
      <c r="T68" s="20"/>
      <c r="U68" s="22"/>
      <c r="X68" s="20"/>
      <c r="AO68" s="20"/>
      <c r="AP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P68" s="120"/>
      <c r="BQ68" s="122"/>
      <c r="BR68" s="122"/>
      <c r="BS68" s="122"/>
      <c r="BT68" s="122"/>
      <c r="BU68" s="122"/>
      <c r="BV68" s="23"/>
      <c r="BW68" s="23"/>
      <c r="BX68" s="23"/>
      <c r="BY68" s="23"/>
      <c r="BZ68" s="23"/>
      <c r="CA68" s="23"/>
      <c r="CB68" s="78"/>
      <c r="CC68" s="25"/>
      <c r="CD68" s="24"/>
      <c r="CE68" s="91"/>
      <c r="CF68" s="91"/>
      <c r="CG68" s="91"/>
      <c r="CH68" s="25"/>
      <c r="CI68" s="25"/>
      <c r="CL68" s="91"/>
      <c r="CO68" s="29"/>
      <c r="CP68" s="29"/>
      <c r="CQ68" s="14"/>
      <c r="CR68" s="14"/>
      <c r="CS68" s="14"/>
      <c r="CT68" s="20"/>
      <c r="CU68" s="6">
        <v>48</v>
      </c>
      <c r="CV68" s="6" t="s">
        <v>193</v>
      </c>
      <c r="CW68" s="18" t="s">
        <v>456</v>
      </c>
      <c r="CX68" s="6">
        <v>400</v>
      </c>
      <c r="CY68" s="6">
        <v>200</v>
      </c>
      <c r="CZ68" s="15"/>
      <c r="DA68" s="15"/>
      <c r="DB68" s="15"/>
      <c r="DC68" s="15"/>
      <c r="DD68" s="15"/>
      <c r="DE68" s="20"/>
      <c r="DF68" s="20"/>
      <c r="DG68" s="20"/>
      <c r="DH68" s="20"/>
      <c r="DI68" s="20"/>
      <c r="DJ68" s="20"/>
      <c r="DK68" s="20"/>
      <c r="DL68" s="20"/>
      <c r="DM68" s="20"/>
      <c r="DN68" s="20"/>
    </row>
    <row r="69" spans="3:123" ht="15.75" customHeight="1" thickBot="1" x14ac:dyDescent="0.2">
      <c r="C69" s="191"/>
      <c r="E69" s="437"/>
      <c r="F69" s="419"/>
      <c r="G69" s="419"/>
      <c r="H69" s="439"/>
      <c r="I69" s="419"/>
      <c r="J69" s="419"/>
      <c r="K69" s="419"/>
      <c r="L69" s="419"/>
      <c r="M69" s="419"/>
      <c r="N69" s="448"/>
      <c r="P69" s="332"/>
      <c r="Q69" s="333"/>
      <c r="R69" s="334"/>
      <c r="S69" s="335"/>
      <c r="T69" s="336"/>
      <c r="U69" s="337"/>
      <c r="V69" s="337"/>
      <c r="W69" s="336"/>
      <c r="X69" s="335"/>
      <c r="Y69" s="335"/>
      <c r="Z69" s="334"/>
      <c r="AA69" s="332"/>
      <c r="AB69" s="333"/>
      <c r="AC69" s="334"/>
      <c r="AD69" s="335"/>
      <c r="AE69" s="338"/>
      <c r="AF69" s="337"/>
      <c r="AG69" s="337"/>
      <c r="AH69" s="338"/>
      <c r="AI69" s="335"/>
      <c r="AJ69" s="335"/>
      <c r="AK69" s="338"/>
      <c r="AO69" s="20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P69" s="120"/>
      <c r="BQ69" s="122"/>
      <c r="BR69" s="122"/>
      <c r="BS69" s="122"/>
      <c r="BT69" s="122"/>
      <c r="BU69" s="122"/>
      <c r="BV69" s="23"/>
      <c r="BW69" s="23"/>
      <c r="BX69" s="23"/>
      <c r="BY69" s="23"/>
      <c r="BZ69" s="23"/>
      <c r="CA69" s="23"/>
      <c r="CB69" s="78"/>
      <c r="CC69" s="25"/>
      <c r="CD69" s="24"/>
      <c r="CE69" s="91"/>
      <c r="CF69" s="91"/>
      <c r="CG69" s="91"/>
      <c r="CH69" s="25"/>
      <c r="CI69" s="25"/>
      <c r="CL69" s="91"/>
      <c r="CO69" s="29"/>
      <c r="CP69" s="29"/>
      <c r="CQ69" s="14"/>
      <c r="CR69" s="14"/>
      <c r="CS69" s="14"/>
      <c r="CT69" s="20"/>
      <c r="CU69" s="6">
        <v>49</v>
      </c>
      <c r="CV69" s="6" t="s">
        <v>202</v>
      </c>
      <c r="CW69" s="18" t="s">
        <v>29</v>
      </c>
      <c r="CX69" s="6">
        <v>200</v>
      </c>
      <c r="CY69" s="6">
        <v>100</v>
      </c>
      <c r="CZ69" s="15"/>
      <c r="DA69" s="15"/>
      <c r="DB69" s="15"/>
      <c r="DC69" s="15"/>
      <c r="DD69" s="15"/>
      <c r="DE69" s="20"/>
      <c r="DF69" s="20"/>
      <c r="DG69" s="20"/>
      <c r="DH69" s="20"/>
      <c r="DI69" s="20"/>
      <c r="DJ69" s="20"/>
      <c r="DK69" s="20"/>
      <c r="DL69" s="20"/>
      <c r="DM69" s="20"/>
      <c r="DN69" s="20"/>
    </row>
    <row r="70" spans="3:123" ht="15.75" customHeight="1" thickTop="1" x14ac:dyDescent="0.15">
      <c r="C70" s="191"/>
      <c r="E70" s="165" t="s">
        <v>46</v>
      </c>
      <c r="F70" s="166" t="s">
        <v>57</v>
      </c>
      <c r="G70" s="166" t="s">
        <v>63</v>
      </c>
      <c r="H70" s="166" t="s">
        <v>67</v>
      </c>
      <c r="I70" s="166" t="s">
        <v>73</v>
      </c>
      <c r="J70" s="166" t="s">
        <v>77</v>
      </c>
      <c r="K70" s="166" t="s">
        <v>81</v>
      </c>
      <c r="L70" s="166" t="s">
        <v>87</v>
      </c>
      <c r="M70" s="166" t="s">
        <v>92</v>
      </c>
      <c r="N70" s="201" t="s">
        <v>96</v>
      </c>
      <c r="P70" s="333"/>
      <c r="Q70" s="333"/>
      <c r="R70" s="334"/>
      <c r="S70" s="335"/>
      <c r="T70" s="338"/>
      <c r="U70" s="337"/>
      <c r="V70" s="337"/>
      <c r="W70" s="338"/>
      <c r="X70" s="335"/>
      <c r="Y70" s="335"/>
      <c r="Z70" s="338"/>
      <c r="AA70" s="333"/>
      <c r="AB70" s="333"/>
      <c r="AC70" s="334"/>
      <c r="AD70" s="335"/>
      <c r="AE70" s="338"/>
      <c r="AF70" s="337"/>
      <c r="AG70" s="337"/>
      <c r="AH70" s="338"/>
      <c r="AI70" s="335"/>
      <c r="AJ70" s="335"/>
      <c r="AK70" s="338"/>
      <c r="AO70" s="20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P70" s="116"/>
      <c r="BQ70" s="78"/>
      <c r="BR70" s="78"/>
      <c r="BS70" s="78"/>
      <c r="BT70" s="78"/>
      <c r="BU70" s="78"/>
      <c r="BV70" s="23"/>
      <c r="BW70" s="78"/>
      <c r="BX70" s="78"/>
      <c r="BY70" s="78"/>
      <c r="BZ70" s="78"/>
      <c r="CA70" s="78"/>
      <c r="CB70" s="78"/>
      <c r="CC70" s="25"/>
      <c r="CD70" s="25"/>
      <c r="CE70" s="91"/>
      <c r="CF70" s="91"/>
      <c r="CG70" s="91"/>
      <c r="CH70" s="91"/>
      <c r="CI70" s="91"/>
      <c r="CJ70" s="25"/>
      <c r="CK70" s="25"/>
      <c r="CL70" s="91"/>
      <c r="CM70" s="25"/>
      <c r="CN70" s="91"/>
      <c r="CO70" s="29"/>
      <c r="CP70" s="29"/>
      <c r="CQ70" s="14"/>
      <c r="CR70" s="14"/>
      <c r="CS70" s="14"/>
      <c r="CT70" s="20"/>
      <c r="CU70" s="6">
        <v>50</v>
      </c>
      <c r="CV70" s="6" t="s">
        <v>203</v>
      </c>
      <c r="CW70" s="18" t="s">
        <v>29</v>
      </c>
      <c r="CX70" s="6">
        <v>500</v>
      </c>
      <c r="CY70" s="6">
        <v>250</v>
      </c>
      <c r="CZ70" s="15"/>
      <c r="DA70" s="15"/>
      <c r="DB70" s="15"/>
      <c r="DC70" s="15"/>
      <c r="DD70" s="15"/>
      <c r="DE70" s="20"/>
      <c r="DF70" s="20"/>
      <c r="DG70" s="20"/>
      <c r="DH70" s="20"/>
      <c r="DI70" s="20"/>
      <c r="DJ70" s="20"/>
      <c r="DK70" s="20"/>
      <c r="DL70" s="20"/>
      <c r="DM70" s="20"/>
      <c r="DN70" s="20"/>
    </row>
    <row r="71" spans="3:123" ht="15.75" customHeight="1" x14ac:dyDescent="0.15">
      <c r="C71" s="191"/>
      <c r="D71" s="175"/>
      <c r="E71" s="167"/>
      <c r="F71" s="168" t="s">
        <v>58</v>
      </c>
      <c r="G71" s="168" t="s">
        <v>64</v>
      </c>
      <c r="H71" s="168" t="s">
        <v>68</v>
      </c>
      <c r="I71" s="168" t="s">
        <v>74</v>
      </c>
      <c r="J71" s="168" t="s">
        <v>78</v>
      </c>
      <c r="K71" s="168" t="s">
        <v>82</v>
      </c>
      <c r="L71" s="168" t="s">
        <v>88</v>
      </c>
      <c r="M71" s="168" t="s">
        <v>93</v>
      </c>
      <c r="N71" s="202" t="s">
        <v>97</v>
      </c>
      <c r="O71" s="192"/>
      <c r="P71" s="192"/>
      <c r="Q71" s="192"/>
      <c r="R71" s="193"/>
      <c r="S71" s="20"/>
      <c r="V71" s="302"/>
      <c r="X71" s="20"/>
      <c r="AO71" s="20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O71" s="53"/>
      <c r="BP71" s="116"/>
      <c r="BQ71" s="78"/>
      <c r="BR71" s="78"/>
      <c r="BS71" s="78"/>
      <c r="BT71" s="78"/>
      <c r="BU71" s="78"/>
      <c r="BV71" s="23"/>
      <c r="BW71" s="78"/>
      <c r="BX71" s="78"/>
      <c r="BY71" s="78"/>
      <c r="BZ71" s="78"/>
      <c r="CA71" s="78"/>
      <c r="CB71" s="78"/>
      <c r="CC71" s="25"/>
      <c r="CD71" s="25"/>
      <c r="CE71" s="91"/>
      <c r="CF71" s="91"/>
      <c r="CG71" s="91"/>
      <c r="CH71" s="91"/>
      <c r="CI71" s="91"/>
      <c r="CJ71" s="25"/>
      <c r="CK71" s="25"/>
      <c r="CL71" s="91"/>
      <c r="CM71" s="25"/>
      <c r="CN71" s="91"/>
      <c r="CO71" s="29"/>
      <c r="CP71" s="29"/>
      <c r="CQ71" s="14"/>
      <c r="CR71" s="14"/>
      <c r="CS71" s="14"/>
      <c r="CT71" s="20"/>
      <c r="CU71" s="6">
        <v>51</v>
      </c>
      <c r="CV71" s="6" t="s">
        <v>204</v>
      </c>
      <c r="CW71" s="18" t="s">
        <v>29</v>
      </c>
      <c r="CX71" s="6">
        <v>400</v>
      </c>
      <c r="CY71" s="6">
        <v>200</v>
      </c>
      <c r="CZ71" s="15"/>
      <c r="DA71" s="15"/>
      <c r="DB71" s="15"/>
      <c r="DC71" s="15"/>
      <c r="DD71" s="15"/>
      <c r="DE71" s="20"/>
      <c r="DF71" s="20"/>
      <c r="DG71" s="20"/>
      <c r="DH71" s="20"/>
      <c r="DI71" s="20"/>
      <c r="DJ71" s="20"/>
      <c r="DK71" s="20"/>
      <c r="DL71" s="20"/>
      <c r="DM71" s="20"/>
      <c r="DN71" s="20"/>
    </row>
    <row r="72" spans="3:123" ht="15.75" customHeight="1" x14ac:dyDescent="0.15">
      <c r="C72" s="114"/>
      <c r="E72" s="167"/>
      <c r="F72" s="168" t="s">
        <v>59</v>
      </c>
      <c r="G72" s="168" t="s">
        <v>65</v>
      </c>
      <c r="H72" s="168" t="s">
        <v>69</v>
      </c>
      <c r="I72" s="168" t="s">
        <v>75</v>
      </c>
      <c r="J72" s="168" t="s">
        <v>79</v>
      </c>
      <c r="K72" s="168" t="s">
        <v>83</v>
      </c>
      <c r="L72" s="168" t="s">
        <v>89</v>
      </c>
      <c r="M72" s="168" t="s">
        <v>94</v>
      </c>
      <c r="N72" s="202" t="s">
        <v>98</v>
      </c>
      <c r="O72" s="22"/>
      <c r="P72" s="22"/>
      <c r="Q72" s="22"/>
      <c r="R72" s="22"/>
      <c r="S72" s="22"/>
      <c r="AO72" s="299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53"/>
      <c r="BN72" s="53"/>
      <c r="BO72" s="53"/>
      <c r="BP72" s="53"/>
      <c r="BQ72" s="53"/>
      <c r="BW72" s="112"/>
      <c r="BX72" s="112"/>
      <c r="BY72" s="20"/>
      <c r="BZ72" s="20"/>
      <c r="CA72" s="53"/>
      <c r="CB72" s="120"/>
      <c r="CC72" s="121"/>
      <c r="CD72" s="121"/>
      <c r="CE72" s="121"/>
      <c r="CF72" s="121"/>
      <c r="CG72" s="121"/>
      <c r="CI72" s="78"/>
      <c r="CJ72" s="78"/>
      <c r="CK72" s="78"/>
      <c r="CL72" s="78"/>
      <c r="CM72" s="78"/>
      <c r="CN72" s="78"/>
      <c r="CO72" s="25"/>
      <c r="CP72" s="25"/>
      <c r="CQ72" s="91"/>
      <c r="CR72" s="91"/>
      <c r="CS72" s="91"/>
      <c r="CT72" s="91"/>
      <c r="CU72" s="15">
        <v>52</v>
      </c>
      <c r="CV72" s="15" t="s">
        <v>205</v>
      </c>
      <c r="CW72" s="39" t="s">
        <v>29</v>
      </c>
      <c r="CX72" s="15">
        <v>400</v>
      </c>
      <c r="CY72" s="15">
        <v>200</v>
      </c>
      <c r="CZ72" s="91"/>
      <c r="DA72" s="29"/>
      <c r="DB72" s="29"/>
      <c r="DE72" s="14"/>
      <c r="DF72" s="20"/>
      <c r="DG72" s="20"/>
      <c r="DH72" s="20"/>
      <c r="DI72" s="20"/>
      <c r="DJ72" s="20"/>
      <c r="DK72" s="20"/>
      <c r="DO72" s="15"/>
      <c r="DP72" s="15"/>
    </row>
    <row r="73" spans="3:123" ht="16.5" customHeight="1" x14ac:dyDescent="0.15">
      <c r="E73" s="167"/>
      <c r="F73" s="168" t="s">
        <v>60</v>
      </c>
      <c r="G73" s="168" t="s">
        <v>66</v>
      </c>
      <c r="H73" s="168" t="s">
        <v>70</v>
      </c>
      <c r="I73" s="168" t="s">
        <v>76</v>
      </c>
      <c r="J73" s="168" t="s">
        <v>80</v>
      </c>
      <c r="K73" s="168" t="s">
        <v>84</v>
      </c>
      <c r="L73" s="168" t="s">
        <v>90</v>
      </c>
      <c r="M73" s="168" t="s">
        <v>95</v>
      </c>
      <c r="N73" s="202" t="s">
        <v>99</v>
      </c>
      <c r="O73" s="22"/>
      <c r="S73" s="20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53"/>
      <c r="BN73" s="53"/>
      <c r="BO73" s="53"/>
      <c r="BP73" s="53"/>
      <c r="BQ73" s="53"/>
      <c r="BW73" s="112"/>
      <c r="BX73" s="112"/>
      <c r="BY73" s="20"/>
      <c r="BZ73" s="20"/>
      <c r="CA73" s="53"/>
      <c r="CB73" s="120"/>
      <c r="CC73" s="122"/>
      <c r="CD73" s="122"/>
      <c r="CE73" s="122"/>
      <c r="CF73" s="122"/>
      <c r="CG73" s="122"/>
      <c r="CH73" s="78"/>
      <c r="CI73" s="78"/>
      <c r="CJ73" s="78"/>
      <c r="CK73" s="78"/>
      <c r="CL73" s="78"/>
      <c r="CM73" s="78"/>
      <c r="CN73" s="78"/>
      <c r="CO73" s="25"/>
      <c r="CP73" s="25"/>
      <c r="CQ73" s="91"/>
      <c r="CR73" s="91"/>
      <c r="CS73" s="91"/>
      <c r="CT73" s="91"/>
      <c r="CU73" s="15">
        <v>54</v>
      </c>
      <c r="CV73" s="15" t="s">
        <v>206</v>
      </c>
      <c r="CW73" s="39" t="s">
        <v>29</v>
      </c>
      <c r="CX73" s="15">
        <v>400</v>
      </c>
      <c r="CY73" s="15">
        <v>200</v>
      </c>
      <c r="CZ73" s="91"/>
      <c r="DA73" s="29"/>
      <c r="DB73" s="29"/>
      <c r="DE73" s="14"/>
      <c r="DF73" s="20"/>
      <c r="DG73" s="20"/>
      <c r="DH73" s="20"/>
      <c r="DI73" s="20"/>
      <c r="DJ73" s="20"/>
      <c r="DK73" s="20"/>
      <c r="DO73" s="15"/>
      <c r="DP73" s="15"/>
    </row>
    <row r="74" spans="3:123" ht="16.5" customHeight="1" x14ac:dyDescent="0.15">
      <c r="E74" s="167"/>
      <c r="F74" s="168" t="s">
        <v>61</v>
      </c>
      <c r="G74" s="168"/>
      <c r="H74" s="168" t="s">
        <v>71</v>
      </c>
      <c r="I74" s="168"/>
      <c r="J74" s="168"/>
      <c r="K74" s="168" t="s">
        <v>85</v>
      </c>
      <c r="L74" s="168" t="s">
        <v>91</v>
      </c>
      <c r="M74" s="168"/>
      <c r="N74" s="202" t="s">
        <v>100</v>
      </c>
      <c r="O74" s="22"/>
      <c r="S74" s="20"/>
      <c r="T74" s="20"/>
      <c r="X74" s="20"/>
      <c r="Y74" s="20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W74" s="112"/>
      <c r="BX74" s="112"/>
      <c r="BY74" s="20"/>
      <c r="BZ74" s="20"/>
      <c r="CA74" s="53"/>
      <c r="CU74" s="15">
        <v>55</v>
      </c>
      <c r="CV74" s="15" t="s">
        <v>207</v>
      </c>
      <c r="CW74" s="39" t="s">
        <v>29</v>
      </c>
      <c r="CX74" s="15">
        <v>400</v>
      </c>
      <c r="CY74" s="15">
        <v>200</v>
      </c>
      <c r="DG74" s="20"/>
      <c r="DH74" s="20"/>
      <c r="DI74" s="20"/>
      <c r="DJ74" s="20"/>
      <c r="DK74" s="20"/>
      <c r="DO74" s="7"/>
      <c r="DP74" s="7"/>
      <c r="DQ74" s="127"/>
    </row>
    <row r="75" spans="3:123" ht="16.5" customHeight="1" x14ac:dyDescent="0.15">
      <c r="E75" s="167"/>
      <c r="F75" s="168" t="s">
        <v>62</v>
      </c>
      <c r="G75" s="168"/>
      <c r="H75" s="168"/>
      <c r="I75" s="168"/>
      <c r="J75" s="168"/>
      <c r="K75" s="168" t="s">
        <v>86</v>
      </c>
      <c r="L75" s="168"/>
      <c r="M75" s="168"/>
      <c r="N75" s="202" t="s">
        <v>101</v>
      </c>
      <c r="O75" s="22"/>
      <c r="S75" s="20"/>
      <c r="T75" s="20"/>
      <c r="X75" s="20"/>
      <c r="Y75" s="20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300"/>
      <c r="BF75" s="300"/>
      <c r="BG75" s="300"/>
      <c r="BH75" s="300"/>
      <c r="BI75" s="300"/>
      <c r="BJ75" s="300"/>
      <c r="BK75" s="300"/>
      <c r="BL75" s="300"/>
      <c r="BM75" s="300"/>
      <c r="BN75" s="300"/>
      <c r="BO75" s="300"/>
      <c r="BP75" s="300"/>
      <c r="BQ75" s="300"/>
      <c r="BW75" s="112"/>
      <c r="BX75" s="112"/>
      <c r="BY75" s="20"/>
      <c r="BZ75" s="20"/>
      <c r="CA75" s="53"/>
      <c r="CU75" s="15">
        <v>56</v>
      </c>
      <c r="CV75" s="15" t="s">
        <v>208</v>
      </c>
      <c r="CW75" s="39" t="s">
        <v>29</v>
      </c>
      <c r="CX75" s="15">
        <v>100</v>
      </c>
      <c r="CY75" s="15">
        <v>50</v>
      </c>
      <c r="DG75" s="20"/>
      <c r="DH75" s="20"/>
      <c r="DI75" s="20"/>
      <c r="DJ75" s="20"/>
      <c r="DK75" s="20"/>
      <c r="DO75" s="6"/>
      <c r="DP75" s="17"/>
      <c r="DQ75" s="129"/>
    </row>
    <row r="76" spans="3:123" ht="16.5" customHeight="1" x14ac:dyDescent="0.15">
      <c r="E76" s="167"/>
      <c r="F76" s="168"/>
      <c r="G76" s="168"/>
      <c r="H76" s="168"/>
      <c r="I76" s="168"/>
      <c r="J76" s="168"/>
      <c r="K76" s="168"/>
      <c r="L76" s="168"/>
      <c r="M76" s="168"/>
      <c r="N76" s="202" t="s">
        <v>102</v>
      </c>
      <c r="O76" s="22"/>
      <c r="S76" s="20"/>
      <c r="T76" s="20"/>
      <c r="X76" s="20"/>
      <c r="Y76" s="20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300"/>
      <c r="BF76" s="300"/>
      <c r="BG76" s="300"/>
      <c r="BH76" s="300"/>
      <c r="BI76" s="300"/>
      <c r="BJ76" s="300"/>
      <c r="BK76" s="300"/>
      <c r="BL76" s="300"/>
      <c r="BM76" s="300"/>
      <c r="BN76" s="300"/>
      <c r="BO76" s="300"/>
      <c r="BP76" s="300"/>
      <c r="BQ76" s="300"/>
      <c r="BW76" s="112"/>
      <c r="BX76" s="6"/>
      <c r="CU76" s="15">
        <v>57</v>
      </c>
      <c r="CV76" s="15" t="s">
        <v>209</v>
      </c>
      <c r="CW76" s="39" t="s">
        <v>29</v>
      </c>
      <c r="CX76" s="15">
        <v>200</v>
      </c>
      <c r="CY76" s="15">
        <v>100</v>
      </c>
      <c r="DG76" s="20"/>
      <c r="DH76" s="20"/>
      <c r="DI76" s="20"/>
      <c r="DJ76" s="20"/>
      <c r="DK76" s="20"/>
      <c r="DO76" s="130"/>
      <c r="DP76" s="17"/>
      <c r="DQ76" s="131"/>
    </row>
    <row r="77" spans="3:123" ht="16.5" customHeight="1" x14ac:dyDescent="0.15">
      <c r="C77" s="28"/>
      <c r="E77" s="169"/>
      <c r="F77" s="170"/>
      <c r="G77" s="170"/>
      <c r="H77" s="170"/>
      <c r="I77" s="170"/>
      <c r="J77" s="170"/>
      <c r="K77" s="170"/>
      <c r="L77" s="170"/>
      <c r="M77" s="170"/>
      <c r="N77" s="203" t="s">
        <v>103</v>
      </c>
      <c r="S77" s="20"/>
      <c r="T77" s="20"/>
      <c r="X77" s="20"/>
      <c r="Y77" s="20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300"/>
      <c r="BF77" s="300"/>
      <c r="BG77" s="300"/>
      <c r="BH77" s="300"/>
      <c r="BI77" s="300"/>
      <c r="BJ77" s="300"/>
      <c r="BK77" s="300"/>
      <c r="BL77" s="300"/>
      <c r="BM77" s="300"/>
      <c r="BN77" s="300"/>
      <c r="BO77" s="300"/>
      <c r="BP77" s="300"/>
      <c r="BQ77" s="300"/>
      <c r="BW77" s="112"/>
      <c r="BX77" s="6"/>
      <c r="CU77" s="15">
        <v>59</v>
      </c>
      <c r="CV77" s="15" t="s">
        <v>210</v>
      </c>
      <c r="CW77" s="39" t="s">
        <v>29</v>
      </c>
      <c r="CX77" s="15">
        <v>300</v>
      </c>
      <c r="CY77" s="15">
        <v>200</v>
      </c>
      <c r="DG77" s="20"/>
      <c r="DH77" s="20"/>
      <c r="DI77" s="20"/>
      <c r="DJ77" s="20"/>
      <c r="DK77" s="20"/>
      <c r="DO77" s="130"/>
      <c r="DP77" s="17"/>
      <c r="DQ77" s="131"/>
    </row>
    <row r="78" spans="3:123" ht="16.5" customHeight="1" x14ac:dyDescent="0.15">
      <c r="S78" s="20"/>
      <c r="T78" s="20"/>
      <c r="X78" s="20"/>
      <c r="Y78" s="20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300"/>
      <c r="BF78" s="300"/>
      <c r="BG78" s="300"/>
      <c r="BH78" s="300"/>
      <c r="BI78" s="300"/>
      <c r="BJ78" s="300"/>
      <c r="BK78" s="300"/>
      <c r="BL78" s="300"/>
      <c r="BM78" s="300"/>
      <c r="BN78" s="300"/>
      <c r="BO78" s="300"/>
      <c r="BP78" s="300"/>
      <c r="BQ78" s="300"/>
      <c r="BW78" s="112"/>
      <c r="BX78" s="6"/>
      <c r="CU78" s="15">
        <v>60</v>
      </c>
      <c r="CV78" s="15" t="s">
        <v>211</v>
      </c>
      <c r="CW78" s="39" t="s">
        <v>29</v>
      </c>
      <c r="CX78" s="15">
        <v>800</v>
      </c>
      <c r="CY78" s="15">
        <v>400</v>
      </c>
      <c r="DG78" s="20"/>
      <c r="DH78" s="20"/>
      <c r="DI78" s="20"/>
      <c r="DJ78" s="20"/>
      <c r="DK78" s="20"/>
      <c r="DP78" s="17"/>
      <c r="DQ78" s="26"/>
      <c r="DS78" s="26"/>
    </row>
    <row r="79" spans="3:123" ht="16.5" customHeight="1" x14ac:dyDescent="0.15"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300"/>
      <c r="BF79" s="300"/>
      <c r="BG79" s="300"/>
      <c r="BH79" s="300"/>
      <c r="BI79" s="300"/>
      <c r="BJ79" s="300"/>
      <c r="BK79" s="300"/>
      <c r="BL79" s="300"/>
      <c r="BM79" s="300"/>
      <c r="BN79" s="300"/>
      <c r="BO79" s="300"/>
      <c r="BP79" s="300"/>
      <c r="BQ79" s="300"/>
      <c r="BW79" s="112"/>
      <c r="BX79" s="20"/>
      <c r="CU79" s="15">
        <v>61</v>
      </c>
      <c r="CV79" s="15" t="s">
        <v>212</v>
      </c>
      <c r="CW79" s="39" t="s">
        <v>29</v>
      </c>
      <c r="CX79" s="15">
        <v>1200</v>
      </c>
      <c r="CY79" s="15">
        <v>600</v>
      </c>
      <c r="DG79" s="20"/>
      <c r="DH79" s="20"/>
      <c r="DI79" s="20"/>
      <c r="DJ79" s="20"/>
      <c r="DK79" s="20"/>
      <c r="DO79" s="132"/>
      <c r="DP79" s="132"/>
      <c r="DQ79" s="132"/>
      <c r="DS79" s="26"/>
    </row>
    <row r="80" spans="3:123" ht="16.5" customHeight="1" x14ac:dyDescent="0.15">
      <c r="C80" s="28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300"/>
      <c r="BF80" s="300"/>
      <c r="BG80" s="300"/>
      <c r="BH80" s="300"/>
      <c r="BI80" s="300"/>
      <c r="BJ80" s="300"/>
      <c r="BK80" s="300"/>
      <c r="BL80" s="300"/>
      <c r="BM80" s="300"/>
      <c r="BN80" s="300"/>
      <c r="BO80" s="300"/>
      <c r="BP80" s="300"/>
      <c r="BQ80" s="300"/>
      <c r="BW80" s="112"/>
      <c r="BX80" s="20"/>
      <c r="CU80" s="15">
        <v>71</v>
      </c>
      <c r="CV80" s="15" t="s">
        <v>213</v>
      </c>
      <c r="CW80" s="39" t="s">
        <v>29</v>
      </c>
      <c r="CX80" s="15">
        <v>200</v>
      </c>
      <c r="CY80" s="15">
        <v>100</v>
      </c>
      <c r="DG80" s="20"/>
      <c r="DH80" s="20"/>
      <c r="DI80" s="20"/>
      <c r="DJ80" s="20"/>
      <c r="DK80" s="20"/>
      <c r="DO80" s="133"/>
      <c r="DP80" s="133"/>
      <c r="DQ80" s="133"/>
      <c r="DS80" s="26"/>
    </row>
    <row r="81" spans="1:122" ht="16.5" customHeight="1" x14ac:dyDescent="0.15">
      <c r="C81" s="28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300"/>
      <c r="BF81" s="300"/>
      <c r="BG81" s="300"/>
      <c r="BH81" s="300"/>
      <c r="BI81" s="300"/>
      <c r="BJ81" s="300"/>
      <c r="BK81" s="300"/>
      <c r="BL81" s="300"/>
      <c r="BM81" s="300"/>
      <c r="BN81" s="300"/>
      <c r="BO81" s="300"/>
      <c r="BP81" s="300"/>
      <c r="BQ81" s="300"/>
      <c r="BW81" s="124"/>
      <c r="BX81" s="20"/>
      <c r="CU81" s="15">
        <v>72</v>
      </c>
      <c r="CV81" s="15" t="s">
        <v>214</v>
      </c>
      <c r="CW81" s="39" t="s">
        <v>29</v>
      </c>
      <c r="CX81" s="15">
        <v>100</v>
      </c>
      <c r="CY81" s="15">
        <v>50</v>
      </c>
      <c r="DG81" s="20"/>
      <c r="DH81" s="20"/>
      <c r="DI81" s="20"/>
      <c r="DJ81" s="20"/>
      <c r="DK81" s="20"/>
      <c r="DO81" s="133"/>
      <c r="DP81" s="133"/>
      <c r="DQ81" s="133"/>
    </row>
    <row r="82" spans="1:122" ht="16.5" customHeight="1" x14ac:dyDescent="0.15">
      <c r="C82" s="28"/>
      <c r="AQ82" s="53"/>
      <c r="AR82" s="53"/>
      <c r="AS82" s="53"/>
      <c r="AT82" s="53"/>
      <c r="AU82" s="53"/>
      <c r="AV82" s="53"/>
      <c r="AW82" s="53"/>
      <c r="AX82" s="53"/>
      <c r="AY82" s="53"/>
      <c r="AZ82" s="53"/>
      <c r="BA82" s="53"/>
      <c r="BB82" s="53"/>
      <c r="BC82" s="53"/>
      <c r="BD82" s="53"/>
      <c r="BE82" s="300"/>
      <c r="BF82" s="300"/>
      <c r="BG82" s="300"/>
      <c r="BH82" s="300"/>
      <c r="BI82" s="300"/>
      <c r="BJ82" s="300"/>
      <c r="BK82" s="300"/>
      <c r="BL82" s="300"/>
      <c r="BM82" s="300"/>
      <c r="BN82" s="300"/>
      <c r="BO82" s="300"/>
      <c r="BP82" s="300"/>
      <c r="BQ82" s="300"/>
      <c r="BW82" s="124"/>
      <c r="BX82" s="20"/>
      <c r="CU82" s="15">
        <v>75</v>
      </c>
      <c r="CV82" s="15" t="s">
        <v>215</v>
      </c>
      <c r="CW82" s="39" t="s">
        <v>29</v>
      </c>
      <c r="CX82" s="15">
        <v>100</v>
      </c>
      <c r="CY82" s="15">
        <v>50</v>
      </c>
      <c r="DG82" s="20"/>
      <c r="DH82" s="20"/>
      <c r="DI82" s="20"/>
      <c r="DJ82" s="20"/>
      <c r="DK82" s="20"/>
      <c r="DP82" s="17"/>
      <c r="DQ82" s="26"/>
    </row>
    <row r="83" spans="1:122" ht="16.5" customHeight="1" x14ac:dyDescent="0.15">
      <c r="C83" s="28"/>
      <c r="AQ83" s="300"/>
      <c r="AR83" s="300"/>
      <c r="AS83" s="300"/>
      <c r="AT83" s="300"/>
      <c r="AU83" s="300"/>
      <c r="AV83" s="300"/>
      <c r="AW83" s="300"/>
      <c r="AX83" s="300"/>
      <c r="AY83" s="300"/>
      <c r="AZ83" s="300"/>
      <c r="BA83" s="300"/>
      <c r="BB83" s="300"/>
      <c r="BC83" s="300"/>
      <c r="BD83" s="300"/>
      <c r="BE83" s="300"/>
      <c r="BF83" s="300"/>
      <c r="BG83" s="300"/>
      <c r="BH83" s="300"/>
      <c r="BI83" s="300"/>
      <c r="BJ83" s="300"/>
      <c r="BK83" s="300"/>
      <c r="BL83" s="300"/>
      <c r="BM83" s="300"/>
      <c r="BN83" s="300"/>
      <c r="BO83" s="300"/>
      <c r="BP83" s="300"/>
      <c r="BQ83" s="300"/>
      <c r="BW83" s="124"/>
      <c r="BX83" s="20"/>
      <c r="CU83" s="15">
        <v>76</v>
      </c>
      <c r="CV83" s="15" t="s">
        <v>216</v>
      </c>
      <c r="CW83" s="39" t="s">
        <v>29</v>
      </c>
      <c r="CX83" s="15">
        <v>100</v>
      </c>
      <c r="CY83" s="15">
        <v>50</v>
      </c>
      <c r="DG83" s="20"/>
      <c r="DH83" s="20"/>
      <c r="DI83" s="20"/>
      <c r="DJ83" s="20"/>
      <c r="DK83" s="20"/>
      <c r="DP83" s="17"/>
      <c r="DQ83" s="26"/>
    </row>
    <row r="84" spans="1:122" ht="16.5" customHeight="1" x14ac:dyDescent="0.15">
      <c r="C84" s="28"/>
      <c r="AP84" s="300"/>
      <c r="AQ84" s="300"/>
      <c r="AR84" s="300"/>
      <c r="AS84" s="300"/>
      <c r="AT84" s="300"/>
      <c r="AU84" s="300"/>
      <c r="AV84" s="300"/>
      <c r="AW84" s="300"/>
      <c r="AX84" s="300"/>
      <c r="AY84" s="300"/>
      <c r="AZ84" s="300"/>
      <c r="BA84" s="300"/>
      <c r="BB84" s="300"/>
      <c r="BC84" s="300"/>
      <c r="BD84" s="300"/>
      <c r="BE84" s="300"/>
      <c r="BF84" s="300"/>
      <c r="BG84" s="300"/>
      <c r="BH84" s="300"/>
      <c r="BI84" s="300"/>
      <c r="BJ84" s="300"/>
      <c r="BK84" s="300"/>
      <c r="BL84" s="300"/>
      <c r="BM84" s="300"/>
      <c r="BN84" s="300"/>
      <c r="BO84" s="300"/>
      <c r="BP84" s="300"/>
      <c r="BQ84" s="300"/>
      <c r="BW84" s="124"/>
      <c r="BX84" s="20"/>
      <c r="CU84" s="15">
        <v>79</v>
      </c>
      <c r="CV84" s="15" t="s">
        <v>217</v>
      </c>
      <c r="CW84" s="39" t="s">
        <v>29</v>
      </c>
      <c r="CX84" s="15">
        <v>100</v>
      </c>
      <c r="CY84" s="15">
        <v>50</v>
      </c>
      <c r="DG84" s="20"/>
      <c r="DH84" s="20"/>
      <c r="DI84" s="20"/>
      <c r="DJ84" s="20"/>
      <c r="DK84" s="20"/>
    </row>
    <row r="85" spans="1:122" ht="16.5" customHeight="1" x14ac:dyDescent="0.15">
      <c r="AM85" s="300"/>
      <c r="AN85" s="300"/>
      <c r="AP85" s="300"/>
      <c r="AQ85" s="300"/>
      <c r="AR85" s="300"/>
      <c r="AS85" s="300"/>
      <c r="AT85" s="300"/>
      <c r="AU85" s="300"/>
      <c r="AV85" s="300"/>
      <c r="AW85" s="300"/>
      <c r="AX85" s="300"/>
      <c r="AY85" s="300"/>
      <c r="AZ85" s="300"/>
      <c r="BA85" s="300"/>
      <c r="BB85" s="300"/>
      <c r="BC85" s="300"/>
      <c r="BD85" s="300"/>
      <c r="BE85" s="300"/>
      <c r="BF85" s="300"/>
      <c r="BG85" s="300"/>
      <c r="BH85" s="300"/>
      <c r="BI85" s="300"/>
      <c r="BJ85" s="300"/>
      <c r="BK85" s="300"/>
      <c r="BL85" s="300"/>
      <c r="BM85" s="300"/>
      <c r="BN85" s="300"/>
      <c r="BO85" s="300"/>
      <c r="BP85" s="300"/>
      <c r="BQ85" s="300"/>
      <c r="BW85" s="124"/>
      <c r="BX85" s="20"/>
      <c r="CU85" s="15">
        <v>80</v>
      </c>
      <c r="CV85" s="15" t="s">
        <v>218</v>
      </c>
      <c r="CW85" s="39" t="s">
        <v>29</v>
      </c>
      <c r="CX85" s="15">
        <v>200</v>
      </c>
      <c r="CY85" s="15">
        <v>100</v>
      </c>
      <c r="DG85" s="20"/>
      <c r="DH85" s="20"/>
      <c r="DI85" s="20"/>
      <c r="DJ85" s="20"/>
      <c r="DK85" s="20"/>
      <c r="DQ85" s="26"/>
    </row>
    <row r="86" spans="1:122" ht="16.5" customHeight="1" x14ac:dyDescent="0.15">
      <c r="AM86" s="300"/>
      <c r="AN86" s="300"/>
      <c r="AP86" s="300"/>
      <c r="AQ86" s="300"/>
      <c r="AR86" s="300"/>
      <c r="AS86" s="300"/>
      <c r="AT86" s="300"/>
      <c r="AU86" s="300"/>
      <c r="AV86" s="300"/>
      <c r="AW86" s="300"/>
      <c r="AX86" s="300"/>
      <c r="AY86" s="300"/>
      <c r="AZ86" s="300"/>
      <c r="BA86" s="300"/>
      <c r="BB86" s="300"/>
      <c r="BC86" s="300"/>
      <c r="BD86" s="300"/>
      <c r="BE86" s="300"/>
      <c r="BF86" s="300"/>
      <c r="BG86" s="300"/>
      <c r="BH86" s="300"/>
      <c r="BI86" s="300"/>
      <c r="BJ86" s="300"/>
      <c r="BK86" s="300"/>
      <c r="BL86" s="300"/>
      <c r="BM86" s="300"/>
      <c r="BN86" s="300"/>
      <c r="BO86" s="300"/>
      <c r="BP86" s="300"/>
      <c r="BQ86" s="300"/>
      <c r="BW86" s="124"/>
      <c r="BX86" s="132"/>
      <c r="BY86" s="26"/>
      <c r="BZ86" s="26"/>
      <c r="CA86" s="135"/>
      <c r="CB86" s="135"/>
      <c r="CC86" s="18"/>
      <c r="CD86" s="18"/>
      <c r="CE86" s="18"/>
      <c r="CF86" s="18"/>
      <c r="CG86" s="135"/>
      <c r="CH86" s="135"/>
      <c r="CI86" s="135"/>
      <c r="CJ86" s="135"/>
      <c r="CK86" s="135"/>
      <c r="CL86" s="135"/>
      <c r="CM86" s="135"/>
      <c r="CN86" s="135"/>
      <c r="CO86" s="22"/>
      <c r="CP86" s="22"/>
      <c r="CQ86" s="22"/>
      <c r="CR86" s="134"/>
      <c r="CS86" s="136"/>
      <c r="CT86" s="136"/>
      <c r="CU86" s="15">
        <v>82</v>
      </c>
      <c r="CV86" s="15" t="s">
        <v>219</v>
      </c>
      <c r="CW86" s="39" t="s">
        <v>29</v>
      </c>
      <c r="CX86" s="15">
        <v>100</v>
      </c>
      <c r="CY86" s="15">
        <v>50</v>
      </c>
      <c r="CZ86" s="22"/>
      <c r="DG86" s="20"/>
      <c r="DH86" s="20"/>
      <c r="DI86" s="20"/>
      <c r="DJ86" s="20"/>
      <c r="DK86" s="20"/>
      <c r="DO86" s="28"/>
      <c r="DP86" s="28"/>
      <c r="DQ86" s="28"/>
    </row>
    <row r="87" spans="1:122" ht="16.5" customHeight="1" x14ac:dyDescent="0.15">
      <c r="AM87" s="300"/>
      <c r="AN87" s="300"/>
      <c r="AP87" s="300"/>
      <c r="AQ87" s="300"/>
      <c r="AR87" s="300"/>
      <c r="AS87" s="300"/>
      <c r="AT87" s="300"/>
      <c r="AU87" s="300"/>
      <c r="AV87" s="300"/>
      <c r="AW87" s="300"/>
      <c r="AX87" s="300"/>
      <c r="AY87" s="300"/>
      <c r="AZ87" s="300"/>
      <c r="BA87" s="300"/>
      <c r="BB87" s="300"/>
      <c r="BC87" s="300"/>
      <c r="BD87" s="300"/>
      <c r="BE87" s="300"/>
      <c r="BF87" s="300"/>
      <c r="BG87" s="300"/>
      <c r="BH87" s="300"/>
      <c r="BI87" s="300"/>
      <c r="BJ87" s="300"/>
      <c r="BK87" s="300"/>
      <c r="BL87" s="300"/>
      <c r="BM87" s="300"/>
      <c r="BN87" s="300"/>
      <c r="BO87" s="300"/>
      <c r="BP87" s="300"/>
      <c r="BQ87" s="300"/>
      <c r="BV87" s="26"/>
      <c r="BW87" s="124"/>
      <c r="BX87" s="124"/>
      <c r="BY87" s="20"/>
      <c r="BZ87" s="27"/>
      <c r="CA87" s="27"/>
      <c r="CB87" s="27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U87" s="128">
        <v>83</v>
      </c>
      <c r="CV87" s="128" t="s">
        <v>220</v>
      </c>
      <c r="CW87" s="136" t="s">
        <v>29</v>
      </c>
      <c r="CX87" s="128">
        <v>200</v>
      </c>
      <c r="CY87" s="128">
        <v>100</v>
      </c>
      <c r="CZ87" s="24"/>
      <c r="DG87" s="20"/>
      <c r="DH87" s="20"/>
      <c r="DI87" s="20"/>
      <c r="DJ87" s="20"/>
      <c r="DK87" s="20"/>
      <c r="DO87" s="15"/>
      <c r="DP87" s="15"/>
      <c r="DQ87" s="28"/>
    </row>
    <row r="88" spans="1:122" ht="16.5" customHeight="1" x14ac:dyDescent="0.15">
      <c r="AM88" s="53"/>
      <c r="AN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3"/>
      <c r="BK88" s="53"/>
      <c r="BL88" s="53"/>
      <c r="BM88" s="53"/>
      <c r="BN88" s="53"/>
      <c r="BO88" s="53"/>
      <c r="BP88" s="53"/>
      <c r="BQ88" s="53"/>
      <c r="BV88" s="26"/>
      <c r="BW88" s="124"/>
      <c r="BX88" s="124"/>
      <c r="BY88" s="20"/>
      <c r="BZ88" s="27"/>
      <c r="CA88" s="27"/>
      <c r="CB88" s="27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U88" s="136">
        <v>84</v>
      </c>
      <c r="CV88" s="136" t="s">
        <v>221</v>
      </c>
      <c r="CW88" s="136" t="s">
        <v>29</v>
      </c>
      <c r="CX88" s="136">
        <v>100</v>
      </c>
      <c r="CY88" s="136">
        <v>50</v>
      </c>
      <c r="CZ88" s="24"/>
      <c r="DG88" s="20"/>
      <c r="DH88" s="20"/>
      <c r="DI88" s="20"/>
      <c r="DJ88" s="20"/>
      <c r="DK88" s="20"/>
      <c r="DO88" s="15"/>
      <c r="DP88" s="15"/>
      <c r="DQ88" s="28"/>
    </row>
    <row r="89" spans="1:122" ht="16.5" customHeight="1" x14ac:dyDescent="0.15">
      <c r="AM89" s="53"/>
      <c r="AN89" s="53"/>
      <c r="AP89" s="53"/>
      <c r="AQ89" s="53"/>
      <c r="AR89" s="53"/>
      <c r="AS89" s="53"/>
      <c r="AT89" s="53"/>
      <c r="AU89" s="53"/>
      <c r="AV89" s="53"/>
      <c r="AW89" s="53"/>
      <c r="AX89" s="53"/>
      <c r="AY89" s="53"/>
      <c r="AZ89" s="53"/>
      <c r="BA89" s="53"/>
      <c r="BB89" s="53"/>
      <c r="BC89" s="53"/>
      <c r="BD89" s="53"/>
      <c r="BE89" s="53"/>
      <c r="BF89" s="53"/>
      <c r="BG89" s="53"/>
      <c r="BH89" s="53"/>
      <c r="BI89" s="53"/>
      <c r="BJ89" s="53"/>
      <c r="BK89" s="53"/>
      <c r="BL89" s="53"/>
      <c r="BM89" s="53"/>
      <c r="BN89" s="53"/>
      <c r="BO89" s="53"/>
      <c r="BP89" s="53"/>
      <c r="BQ89" s="53"/>
      <c r="BV89" s="26"/>
      <c r="BW89" s="124"/>
      <c r="BX89" s="124"/>
      <c r="BY89" s="20"/>
      <c r="BZ89" s="27"/>
      <c r="CA89" s="27"/>
      <c r="CB89" s="27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U89" s="138">
        <v>85</v>
      </c>
      <c r="CV89" s="138" t="s">
        <v>222</v>
      </c>
      <c r="CW89" s="208" t="s">
        <v>29</v>
      </c>
      <c r="CX89" s="208">
        <v>200</v>
      </c>
      <c r="CY89" s="208">
        <v>100</v>
      </c>
      <c r="CZ89" s="24"/>
      <c r="DC89" s="20"/>
      <c r="DD89" s="20"/>
      <c r="DF89" s="28"/>
      <c r="DG89" s="20"/>
      <c r="DH89" s="20"/>
      <c r="DI89" s="20"/>
      <c r="DJ89" s="20"/>
      <c r="DK89" s="20"/>
      <c r="DO89" s="15"/>
      <c r="DP89" s="15"/>
      <c r="DQ89" s="28"/>
    </row>
    <row r="90" spans="1:122" ht="16.5" customHeight="1" x14ac:dyDescent="0.15">
      <c r="BQ90" s="28"/>
      <c r="BR90" s="28"/>
      <c r="BW90" s="21"/>
      <c r="BX90" s="21"/>
      <c r="BY90" s="20"/>
      <c r="BZ90" s="27"/>
      <c r="CA90" s="27"/>
      <c r="CB90" s="27"/>
      <c r="CC90" s="24"/>
      <c r="CD90" s="24"/>
      <c r="CE90" s="24"/>
      <c r="CF90" s="24"/>
      <c r="CH90" s="78"/>
      <c r="CI90" s="78"/>
      <c r="CJ90" s="78"/>
      <c r="CK90" s="78"/>
      <c r="CL90" s="78"/>
      <c r="CM90" s="78"/>
      <c r="CN90" s="78"/>
      <c r="CO90" s="13"/>
      <c r="CP90" s="13"/>
      <c r="CQ90" s="13"/>
      <c r="CR90" s="13"/>
      <c r="CS90" s="140"/>
      <c r="CT90" s="140"/>
      <c r="CU90" s="138">
        <v>86</v>
      </c>
      <c r="CV90" s="138" t="s">
        <v>223</v>
      </c>
      <c r="CW90" s="138" t="s">
        <v>29</v>
      </c>
      <c r="CX90" s="138">
        <v>100</v>
      </c>
      <c r="CY90" s="138">
        <v>50</v>
      </c>
      <c r="DA90" s="141"/>
      <c r="DB90" s="141"/>
      <c r="DE90" s="14"/>
      <c r="DF90" s="28"/>
      <c r="DG90" s="20"/>
      <c r="DH90" s="20"/>
      <c r="DI90" s="20"/>
      <c r="DJ90" s="20"/>
      <c r="DK90" s="20"/>
      <c r="DO90" s="15"/>
      <c r="DP90" s="15"/>
      <c r="DQ90" s="28"/>
    </row>
    <row r="91" spans="1:122" s="28" customFormat="1" ht="16.5" customHeight="1" x14ac:dyDescent="0.15">
      <c r="A91" s="20"/>
      <c r="B91" s="20"/>
      <c r="C91" s="20"/>
      <c r="AN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S91" s="20"/>
      <c r="BT91" s="20"/>
      <c r="BU91" s="20"/>
      <c r="BV91" s="20"/>
      <c r="BY91" s="20"/>
      <c r="BZ91" s="20"/>
      <c r="CA91" s="20"/>
      <c r="CB91" s="29"/>
      <c r="CC91" s="23"/>
      <c r="CD91" s="23"/>
      <c r="CE91" s="23"/>
      <c r="CF91" s="23"/>
      <c r="CG91" s="23"/>
      <c r="CH91" s="78"/>
      <c r="CI91" s="78"/>
      <c r="CJ91" s="78"/>
      <c r="CK91" s="78"/>
      <c r="CL91" s="25"/>
      <c r="CM91" s="25"/>
      <c r="CN91" s="25"/>
      <c r="CO91" s="24"/>
      <c r="CP91" s="24"/>
      <c r="CQ91" s="24"/>
      <c r="CR91" s="24"/>
      <c r="CS91" s="25"/>
      <c r="CT91" s="25"/>
      <c r="CU91" s="138">
        <v>87</v>
      </c>
      <c r="CV91" s="138" t="s">
        <v>224</v>
      </c>
      <c r="CW91" s="209" t="s">
        <v>29</v>
      </c>
      <c r="CX91" s="209">
        <v>1100</v>
      </c>
      <c r="CY91" s="209">
        <v>550</v>
      </c>
      <c r="CZ91" s="23"/>
      <c r="DA91" s="141"/>
      <c r="DB91" s="141"/>
      <c r="DC91" s="14"/>
      <c r="DD91" s="14"/>
      <c r="DE91" s="14"/>
      <c r="DL91" s="15"/>
      <c r="DM91" s="15"/>
      <c r="DN91" s="15"/>
      <c r="DO91" s="15"/>
      <c r="DP91" s="15"/>
      <c r="DR91" s="20"/>
    </row>
    <row r="92" spans="1:122" s="28" customFormat="1" ht="16.5" customHeight="1" x14ac:dyDescent="0.15">
      <c r="A92" s="20"/>
      <c r="B92" s="20"/>
      <c r="C92" s="20"/>
      <c r="AN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S92" s="20"/>
      <c r="BT92" s="20"/>
      <c r="BU92" s="20"/>
      <c r="BV92" s="20"/>
      <c r="BY92" s="20"/>
      <c r="BZ92" s="20"/>
      <c r="CA92" s="20"/>
      <c r="CB92" s="29"/>
      <c r="CC92" s="23"/>
      <c r="CD92" s="23"/>
      <c r="CE92" s="23"/>
      <c r="CF92" s="23"/>
      <c r="CG92" s="23"/>
      <c r="CH92" s="78"/>
      <c r="CI92" s="78"/>
      <c r="CJ92" s="78"/>
      <c r="CK92" s="78"/>
      <c r="CL92" s="25"/>
      <c r="CM92" s="25"/>
      <c r="CN92" s="25"/>
      <c r="CO92" s="24"/>
      <c r="CP92" s="24"/>
      <c r="CQ92" s="24"/>
      <c r="CR92" s="24"/>
      <c r="CS92" s="25"/>
      <c r="CT92" s="25"/>
      <c r="CU92" s="138">
        <v>88</v>
      </c>
      <c r="CV92" s="138" t="s">
        <v>224</v>
      </c>
      <c r="CW92" s="208" t="s">
        <v>170</v>
      </c>
      <c r="CX92" s="208">
        <v>2300</v>
      </c>
      <c r="CY92" s="208">
        <v>1150</v>
      </c>
      <c r="CZ92" s="23"/>
      <c r="DA92" s="141"/>
      <c r="DB92" s="29"/>
      <c r="DC92" s="14"/>
      <c r="DD92" s="14"/>
      <c r="DE92" s="14"/>
      <c r="DL92" s="15"/>
      <c r="DM92" s="15"/>
      <c r="DN92" s="15"/>
      <c r="DO92" s="15"/>
      <c r="DP92" s="15"/>
      <c r="DR92" s="20"/>
    </row>
    <row r="93" spans="1:122" s="28" customFormat="1" ht="16.5" customHeight="1" x14ac:dyDescent="0.15">
      <c r="A93" s="20"/>
      <c r="B93" s="20"/>
      <c r="C93" s="20"/>
      <c r="AN93" s="20"/>
      <c r="BS93" s="20"/>
      <c r="BT93" s="20"/>
      <c r="BU93" s="20"/>
      <c r="BV93" s="20"/>
      <c r="BY93" s="20"/>
      <c r="BZ93" s="20"/>
      <c r="CA93" s="20"/>
      <c r="CB93" s="29"/>
      <c r="CC93" s="23"/>
      <c r="CD93" s="23"/>
      <c r="CE93" s="23"/>
      <c r="CF93" s="23"/>
      <c r="CG93" s="23"/>
      <c r="CH93" s="78"/>
      <c r="CI93" s="78"/>
      <c r="CJ93" s="78"/>
      <c r="CK93" s="78"/>
      <c r="CL93" s="78"/>
      <c r="CM93" s="78"/>
      <c r="CN93" s="78"/>
      <c r="CO93" s="24"/>
      <c r="CP93" s="24"/>
      <c r="CQ93" s="24"/>
      <c r="CR93" s="24"/>
      <c r="CS93" s="25"/>
      <c r="CT93" s="25"/>
      <c r="CU93" s="138">
        <v>89</v>
      </c>
      <c r="CV93" s="138" t="s">
        <v>225</v>
      </c>
      <c r="CW93" s="136" t="s">
        <v>29</v>
      </c>
      <c r="CX93" s="136">
        <v>1000</v>
      </c>
      <c r="CY93" s="136">
        <v>500</v>
      </c>
      <c r="CZ93" s="23"/>
      <c r="DA93" s="141"/>
      <c r="DB93" s="141"/>
      <c r="DC93" s="14"/>
      <c r="DD93" s="14"/>
      <c r="DE93" s="14"/>
      <c r="DL93" s="15"/>
      <c r="DM93" s="15"/>
      <c r="DN93" s="15"/>
      <c r="DO93" s="15"/>
      <c r="DP93" s="15"/>
      <c r="DR93" s="20"/>
    </row>
    <row r="94" spans="1:122" s="28" customFormat="1" ht="16.5" customHeight="1" x14ac:dyDescent="0.15">
      <c r="A94" s="20"/>
      <c r="B94" s="20"/>
      <c r="C94" s="20"/>
      <c r="BS94" s="20"/>
      <c r="BT94" s="20"/>
      <c r="BU94" s="20"/>
      <c r="BV94" s="20"/>
      <c r="BY94" s="20"/>
      <c r="BZ94" s="20"/>
      <c r="CA94" s="20"/>
      <c r="CB94" s="29"/>
      <c r="CC94" s="23"/>
      <c r="CD94" s="23"/>
      <c r="CE94" s="23"/>
      <c r="CF94" s="23"/>
      <c r="CG94" s="23"/>
      <c r="CH94" s="78"/>
      <c r="CI94" s="78"/>
      <c r="CJ94" s="78"/>
      <c r="CK94" s="78"/>
      <c r="CL94" s="78"/>
      <c r="CM94" s="78"/>
      <c r="CN94" s="78"/>
      <c r="CO94" s="24"/>
      <c r="CP94" s="24"/>
      <c r="CQ94" s="24"/>
      <c r="CR94" s="24"/>
      <c r="CS94" s="25"/>
      <c r="CT94" s="25"/>
      <c r="CU94" s="138">
        <v>90</v>
      </c>
      <c r="CV94" s="138" t="s">
        <v>226</v>
      </c>
      <c r="CW94" s="136" t="s">
        <v>29</v>
      </c>
      <c r="CX94" s="136">
        <v>1100</v>
      </c>
      <c r="CY94" s="136">
        <v>550</v>
      </c>
      <c r="CZ94" s="23"/>
      <c r="DA94" s="141"/>
      <c r="DB94" s="141"/>
      <c r="DC94" s="14"/>
      <c r="DD94" s="14"/>
      <c r="DE94" s="14"/>
      <c r="DL94" s="15"/>
      <c r="DM94" s="15"/>
      <c r="DN94" s="15"/>
      <c r="DO94" s="15"/>
      <c r="DP94" s="15"/>
      <c r="DR94" s="20"/>
    </row>
    <row r="95" spans="1:122" s="28" customFormat="1" ht="16.5" customHeight="1" x14ac:dyDescent="0.15">
      <c r="A95" s="20"/>
      <c r="B95" s="20"/>
      <c r="C95" s="20"/>
      <c r="BS95" s="20"/>
      <c r="BT95" s="20"/>
      <c r="BU95" s="20"/>
      <c r="BV95" s="20"/>
      <c r="CB95" s="141"/>
      <c r="CC95" s="25"/>
      <c r="CD95" s="25"/>
      <c r="CE95" s="25"/>
      <c r="CF95" s="25"/>
      <c r="CG95" s="25"/>
      <c r="CH95" s="25"/>
      <c r="CI95" s="121"/>
      <c r="CJ95" s="78"/>
      <c r="CK95" s="78"/>
      <c r="CL95" s="78"/>
      <c r="CM95" s="78"/>
      <c r="CN95" s="78"/>
      <c r="CO95" s="24"/>
      <c r="CP95" s="24"/>
      <c r="CQ95" s="24"/>
      <c r="CR95" s="24"/>
      <c r="CS95" s="25"/>
      <c r="CT95" s="25"/>
      <c r="CU95" s="138">
        <v>91</v>
      </c>
      <c r="CV95" s="138" t="s">
        <v>226</v>
      </c>
      <c r="CW95" s="136" t="s">
        <v>170</v>
      </c>
      <c r="CX95" s="136">
        <v>2300</v>
      </c>
      <c r="CY95" s="136">
        <v>1150</v>
      </c>
      <c r="CZ95" s="23"/>
      <c r="DA95" s="141"/>
      <c r="DB95" s="141"/>
      <c r="DC95" s="14"/>
      <c r="DD95" s="14"/>
      <c r="DE95" s="14"/>
      <c r="DL95" s="15"/>
      <c r="DM95" s="15"/>
      <c r="DN95" s="15"/>
      <c r="DR95" s="20"/>
    </row>
    <row r="96" spans="1:122" s="28" customFormat="1" ht="16.5" customHeight="1" x14ac:dyDescent="0.15">
      <c r="A96" s="20"/>
      <c r="B96" s="20"/>
      <c r="C96" s="20"/>
      <c r="BS96" s="20"/>
      <c r="BT96" s="20"/>
      <c r="BU96" s="20"/>
      <c r="BV96" s="20"/>
      <c r="CB96" s="141"/>
      <c r="CC96" s="25"/>
      <c r="CD96" s="25"/>
      <c r="CE96" s="25"/>
      <c r="CF96" s="25"/>
      <c r="CG96" s="25"/>
      <c r="CH96" s="25"/>
      <c r="CI96" s="121"/>
      <c r="CJ96" s="78"/>
      <c r="CK96" s="78"/>
      <c r="CL96" s="78"/>
      <c r="CM96" s="78"/>
      <c r="CN96" s="78"/>
      <c r="CO96" s="24"/>
      <c r="CP96" s="24"/>
      <c r="CQ96" s="24"/>
      <c r="CR96" s="24"/>
      <c r="CS96" s="25"/>
      <c r="CT96" s="25"/>
      <c r="CU96" s="15">
        <v>92</v>
      </c>
      <c r="CV96" s="15" t="s">
        <v>227</v>
      </c>
      <c r="CW96" s="39" t="s">
        <v>29</v>
      </c>
      <c r="CX96" s="15">
        <v>1900</v>
      </c>
      <c r="CY96" s="15">
        <v>950</v>
      </c>
      <c r="CZ96" s="23"/>
      <c r="DA96" s="141"/>
      <c r="DB96" s="141"/>
      <c r="DC96" s="14"/>
      <c r="DD96" s="14"/>
      <c r="DE96" s="14"/>
      <c r="DR96" s="20"/>
    </row>
    <row r="97" spans="1:123" s="28" customFormat="1" ht="16.5" customHeight="1" x14ac:dyDescent="0.15">
      <c r="A97" s="20"/>
      <c r="B97" s="20"/>
      <c r="C97" s="20"/>
      <c r="BS97" s="20"/>
      <c r="BT97" s="20"/>
      <c r="BU97" s="20"/>
      <c r="CB97" s="141"/>
      <c r="CC97" s="25"/>
      <c r="CD97" s="25"/>
      <c r="CE97" s="25"/>
      <c r="CF97" s="25"/>
      <c r="CG97" s="25"/>
      <c r="CH97" s="25"/>
      <c r="CI97" s="25"/>
      <c r="CJ97" s="25"/>
      <c r="CK97" s="23"/>
      <c r="CL97" s="25"/>
      <c r="CM97" s="25"/>
      <c r="CN97" s="25"/>
      <c r="CO97" s="25"/>
      <c r="CP97" s="25"/>
      <c r="CQ97" s="25"/>
      <c r="CR97" s="25"/>
      <c r="CS97" s="25"/>
      <c r="CT97" s="25"/>
      <c r="CU97" s="15">
        <v>93</v>
      </c>
      <c r="CV97" s="15" t="s">
        <v>227</v>
      </c>
      <c r="CW97" s="39" t="s">
        <v>170</v>
      </c>
      <c r="CX97" s="15">
        <v>3500</v>
      </c>
      <c r="CY97" s="15">
        <v>1750</v>
      </c>
      <c r="CZ97" s="25"/>
      <c r="DA97" s="141"/>
      <c r="DB97" s="141"/>
      <c r="DC97" s="14"/>
      <c r="DD97" s="14"/>
      <c r="DE97" s="14"/>
      <c r="DL97" s="114"/>
      <c r="DM97" s="114"/>
      <c r="DN97" s="114"/>
      <c r="DO97" s="114"/>
      <c r="DP97" s="114"/>
      <c r="DR97" s="20"/>
    </row>
    <row r="98" spans="1:123" s="28" customFormat="1" ht="16.5" customHeight="1" x14ac:dyDescent="0.15">
      <c r="A98" s="20"/>
      <c r="B98" s="20"/>
      <c r="C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CB98" s="141"/>
      <c r="CC98" s="25"/>
      <c r="CD98" s="25"/>
      <c r="CE98" s="25"/>
      <c r="CF98" s="25"/>
      <c r="CG98" s="25"/>
      <c r="CH98" s="25"/>
      <c r="CI98" s="25"/>
      <c r="CJ98" s="25"/>
      <c r="CK98" s="23"/>
      <c r="CL98" s="25"/>
      <c r="CM98" s="25"/>
      <c r="CN98" s="25"/>
      <c r="CO98" s="25"/>
      <c r="CP98" s="25"/>
      <c r="CQ98" s="25"/>
      <c r="CR98" s="25"/>
      <c r="CS98" s="25"/>
      <c r="CT98" s="25"/>
      <c r="CU98" s="15">
        <v>94</v>
      </c>
      <c r="CV98" s="15" t="s">
        <v>228</v>
      </c>
      <c r="CW98" s="39" t="s">
        <v>29</v>
      </c>
      <c r="CX98" s="15">
        <v>2500</v>
      </c>
      <c r="CY98" s="15">
        <v>1250</v>
      </c>
      <c r="CZ98" s="25"/>
      <c r="DA98" s="14"/>
      <c r="DB98" s="14"/>
      <c r="DC98" s="14"/>
      <c r="DD98" s="14"/>
      <c r="DE98" s="15"/>
      <c r="DF98" s="16"/>
      <c r="DL98" s="139"/>
      <c r="DM98" s="139"/>
      <c r="DN98" s="137"/>
      <c r="DO98" s="137"/>
      <c r="DP98" s="137"/>
      <c r="DR98" s="20"/>
    </row>
    <row r="99" spans="1:123" ht="16.5" customHeight="1" x14ac:dyDescent="0.15">
      <c r="BW99" s="28"/>
      <c r="BX99" s="28"/>
      <c r="CU99" s="15">
        <v>95</v>
      </c>
      <c r="CV99" s="15" t="s">
        <v>228</v>
      </c>
      <c r="CW99" s="39" t="s">
        <v>170</v>
      </c>
      <c r="CX99" s="15">
        <v>4000</v>
      </c>
      <c r="CY99" s="15">
        <v>2000</v>
      </c>
      <c r="DA99" s="20"/>
      <c r="DB99" s="20"/>
      <c r="DC99" s="20"/>
      <c r="DD99" s="20"/>
      <c r="DE99" s="20"/>
      <c r="DF99" s="28"/>
      <c r="DG99" s="20"/>
      <c r="DH99" s="20"/>
      <c r="DI99" s="20"/>
      <c r="DJ99" s="20"/>
      <c r="DK99" s="20"/>
      <c r="DL99" s="137"/>
      <c r="DM99" s="137"/>
      <c r="DN99" s="137"/>
      <c r="DO99" s="137"/>
      <c r="DP99" s="137"/>
      <c r="DQ99" s="28"/>
    </row>
    <row r="100" spans="1:123" ht="16.5" customHeight="1" x14ac:dyDescent="0.15">
      <c r="BW100" s="28"/>
      <c r="BX100" s="28"/>
      <c r="CB100" s="28"/>
      <c r="CC100" s="114"/>
      <c r="CD100" s="114"/>
      <c r="CE100" s="114"/>
      <c r="CF100" s="114"/>
      <c r="CG100" s="114"/>
      <c r="CH100" s="114"/>
      <c r="CI100" s="114"/>
      <c r="CJ100" s="114"/>
      <c r="CK100" s="114"/>
      <c r="CL100" s="114"/>
      <c r="CM100" s="114"/>
      <c r="CN100" s="114"/>
      <c r="CO100" s="114"/>
      <c r="CP100" s="114"/>
      <c r="CQ100" s="114"/>
      <c r="CR100" s="114"/>
      <c r="CS100" s="114"/>
      <c r="CT100" s="114"/>
      <c r="CU100" s="15">
        <v>97</v>
      </c>
      <c r="CV100" s="15" t="s">
        <v>229</v>
      </c>
      <c r="CW100" s="39" t="s">
        <v>29</v>
      </c>
      <c r="CX100" s="15">
        <v>100</v>
      </c>
      <c r="CY100" s="15">
        <v>50</v>
      </c>
      <c r="CZ100" s="114"/>
      <c r="DA100" s="143"/>
      <c r="DB100" s="143"/>
      <c r="DC100" s="143"/>
      <c r="DD100" s="114"/>
      <c r="DE100" s="114"/>
      <c r="DF100" s="114"/>
      <c r="DG100" s="20"/>
      <c r="DH100" s="20"/>
      <c r="DI100" s="20"/>
      <c r="DJ100" s="20"/>
      <c r="DK100" s="20"/>
      <c r="DL100" s="142"/>
      <c r="DM100" s="142"/>
      <c r="DN100" s="137"/>
      <c r="DO100" s="137"/>
      <c r="DP100" s="137"/>
      <c r="DQ100" s="28"/>
      <c r="DR100" s="28"/>
      <c r="DS100" s="28"/>
    </row>
    <row r="101" spans="1:123" ht="16.5" customHeight="1" x14ac:dyDescent="0.15">
      <c r="BW101" s="28"/>
      <c r="BX101" s="28"/>
      <c r="CB101" s="114"/>
      <c r="CC101" s="114"/>
      <c r="CD101" s="114"/>
      <c r="CE101" s="114"/>
      <c r="CF101" s="114"/>
      <c r="CG101" s="114"/>
      <c r="CH101" s="114"/>
      <c r="CI101" s="114"/>
      <c r="CJ101" s="114"/>
      <c r="CK101" s="114"/>
      <c r="CL101" s="114"/>
      <c r="CM101" s="114"/>
      <c r="CN101" s="114"/>
      <c r="CO101" s="143"/>
      <c r="CP101" s="143"/>
      <c r="CQ101" s="143"/>
      <c r="CR101" s="143"/>
      <c r="CS101" s="143"/>
      <c r="CT101" s="143"/>
      <c r="CU101" s="15">
        <v>98</v>
      </c>
      <c r="CV101" s="15" t="s">
        <v>230</v>
      </c>
      <c r="CW101" s="39" t="s">
        <v>29</v>
      </c>
      <c r="CX101" s="15">
        <v>100</v>
      </c>
      <c r="CY101" s="15">
        <v>50</v>
      </c>
      <c r="CZ101" s="143"/>
      <c r="DA101" s="139"/>
      <c r="DB101" s="139"/>
      <c r="DC101" s="139"/>
      <c r="DD101" s="137"/>
      <c r="DE101" s="137"/>
      <c r="DF101" s="137"/>
      <c r="DG101" s="20"/>
      <c r="DH101" s="20"/>
      <c r="DI101" s="20"/>
      <c r="DJ101" s="20"/>
      <c r="DK101" s="20"/>
      <c r="DL101" s="139"/>
      <c r="DM101" s="139"/>
      <c r="DN101" s="137"/>
      <c r="DO101" s="137"/>
      <c r="DP101" s="137"/>
      <c r="DQ101" s="114"/>
      <c r="DR101" s="114"/>
      <c r="DS101" s="114"/>
    </row>
    <row r="102" spans="1:123" ht="16.5" customHeight="1" x14ac:dyDescent="0.15">
      <c r="BW102" s="28"/>
      <c r="BX102" s="28"/>
      <c r="CB102" s="137"/>
      <c r="CC102" s="137"/>
      <c r="CD102" s="137"/>
      <c r="CE102" s="137"/>
      <c r="CF102" s="137"/>
      <c r="CG102" s="137"/>
      <c r="CH102" s="137"/>
      <c r="CI102" s="137"/>
      <c r="CJ102" s="137"/>
      <c r="CK102" s="137"/>
      <c r="CL102" s="137"/>
      <c r="CM102" s="137"/>
      <c r="CN102" s="137"/>
      <c r="CO102" s="139"/>
      <c r="CP102" s="139"/>
      <c r="CQ102" s="139"/>
      <c r="CR102" s="139"/>
      <c r="CS102" s="139"/>
      <c r="CT102" s="139"/>
      <c r="CU102" s="15">
        <v>99</v>
      </c>
      <c r="CV102" s="15" t="s">
        <v>231</v>
      </c>
      <c r="CW102" s="39" t="s">
        <v>29</v>
      </c>
      <c r="CX102" s="15">
        <v>200</v>
      </c>
      <c r="CY102" s="15">
        <v>150</v>
      </c>
      <c r="CZ102" s="139"/>
      <c r="DA102" s="139"/>
      <c r="DB102" s="139"/>
      <c r="DC102" s="139"/>
      <c r="DD102" s="137"/>
      <c r="DE102" s="137"/>
      <c r="DF102" s="137"/>
      <c r="DG102" s="20"/>
      <c r="DH102" s="20"/>
      <c r="DI102" s="20"/>
      <c r="DJ102" s="20"/>
      <c r="DK102" s="20"/>
      <c r="DL102" s="114"/>
      <c r="DM102" s="114"/>
      <c r="DN102" s="114"/>
      <c r="DO102" s="114"/>
      <c r="DP102" s="114"/>
      <c r="DQ102" s="137"/>
      <c r="DR102" s="137"/>
      <c r="DS102" s="137"/>
    </row>
    <row r="103" spans="1:123" ht="16.5" customHeight="1" x14ac:dyDescent="0.15">
      <c r="BW103" s="28"/>
      <c r="BX103" s="28"/>
      <c r="CB103" s="137"/>
      <c r="CC103" s="137"/>
      <c r="CD103" s="137"/>
      <c r="CE103" s="137"/>
      <c r="CF103" s="137"/>
      <c r="CG103" s="137"/>
      <c r="CH103" s="137"/>
      <c r="CI103" s="137"/>
      <c r="CJ103" s="137"/>
      <c r="CK103" s="137"/>
      <c r="CL103" s="137"/>
      <c r="CM103" s="137"/>
      <c r="CN103" s="137"/>
      <c r="CO103" s="139"/>
      <c r="CP103" s="139"/>
      <c r="CQ103" s="139"/>
      <c r="CR103" s="139"/>
      <c r="CS103" s="139"/>
      <c r="CT103" s="139"/>
      <c r="CU103" s="15">
        <v>100</v>
      </c>
      <c r="CV103" s="15" t="s">
        <v>232</v>
      </c>
      <c r="CW103" s="39" t="s">
        <v>29</v>
      </c>
      <c r="CX103" s="15">
        <v>400</v>
      </c>
      <c r="CY103" s="15">
        <v>200</v>
      </c>
      <c r="CZ103" s="139"/>
      <c r="DA103" s="139"/>
      <c r="DB103" s="139"/>
      <c r="DC103" s="139"/>
      <c r="DD103" s="137"/>
      <c r="DE103" s="137"/>
      <c r="DF103" s="137"/>
      <c r="DG103" s="20"/>
      <c r="DH103" s="20"/>
      <c r="DI103" s="20"/>
      <c r="DJ103" s="20"/>
      <c r="DK103" s="20"/>
      <c r="DL103" s="114"/>
      <c r="DM103" s="114"/>
      <c r="DN103" s="114"/>
      <c r="DO103" s="114"/>
      <c r="DP103" s="114"/>
      <c r="DQ103" s="137"/>
      <c r="DR103" s="137"/>
      <c r="DS103" s="137"/>
    </row>
    <row r="104" spans="1:123" ht="16.5" customHeight="1" x14ac:dyDescent="0.15">
      <c r="BW104" s="28"/>
      <c r="BX104" s="28"/>
      <c r="CB104" s="137"/>
      <c r="CC104" s="137"/>
      <c r="CD104" s="137"/>
      <c r="CE104" s="137"/>
      <c r="CF104" s="137"/>
      <c r="CG104" s="137"/>
      <c r="CH104" s="137"/>
      <c r="CI104" s="137"/>
      <c r="CJ104" s="137"/>
      <c r="CK104" s="137"/>
      <c r="CL104" s="137"/>
      <c r="CM104" s="137"/>
      <c r="CN104" s="137"/>
      <c r="CO104" s="139"/>
      <c r="CP104" s="139"/>
      <c r="CQ104" s="139"/>
      <c r="CR104" s="139"/>
      <c r="CS104" s="139"/>
      <c r="CT104" s="139"/>
      <c r="CU104" s="15">
        <v>101</v>
      </c>
      <c r="CV104" s="15" t="s">
        <v>233</v>
      </c>
      <c r="CW104" s="39" t="s">
        <v>29</v>
      </c>
      <c r="CX104" s="15">
        <v>400</v>
      </c>
      <c r="CY104" s="15">
        <v>200</v>
      </c>
      <c r="CZ104" s="139"/>
      <c r="DA104" s="139"/>
      <c r="DB104" s="139"/>
      <c r="DC104" s="139"/>
      <c r="DD104" s="137"/>
      <c r="DE104" s="137"/>
      <c r="DF104" s="137"/>
      <c r="DG104" s="20"/>
      <c r="DH104" s="20"/>
      <c r="DI104" s="20"/>
      <c r="DJ104" s="20"/>
      <c r="DK104" s="20"/>
      <c r="DL104" s="114"/>
      <c r="DM104" s="114"/>
      <c r="DN104" s="114"/>
      <c r="DO104" s="114"/>
      <c r="DP104" s="114"/>
      <c r="DQ104" s="137"/>
      <c r="DR104" s="137"/>
      <c r="DS104" s="137"/>
    </row>
    <row r="105" spans="1:123" ht="16.5" customHeight="1" x14ac:dyDescent="0.15">
      <c r="BW105" s="28"/>
      <c r="BX105" s="28"/>
      <c r="CB105" s="137"/>
      <c r="CC105" s="137"/>
      <c r="CD105" s="137"/>
      <c r="CE105" s="137"/>
      <c r="CF105" s="137"/>
      <c r="CG105" s="137"/>
      <c r="CH105" s="137"/>
      <c r="CI105" s="137"/>
      <c r="CJ105" s="137"/>
      <c r="CK105" s="137"/>
      <c r="CL105" s="137"/>
      <c r="CM105" s="137"/>
      <c r="CN105" s="137"/>
      <c r="CO105" s="139"/>
      <c r="CP105" s="139"/>
      <c r="CQ105" s="139"/>
      <c r="CR105" s="139"/>
      <c r="CS105" s="139"/>
      <c r="CT105" s="139"/>
      <c r="CU105" s="15">
        <v>102</v>
      </c>
      <c r="CV105" s="15" t="s">
        <v>234</v>
      </c>
      <c r="CW105" s="39" t="s">
        <v>29</v>
      </c>
      <c r="CX105" s="15">
        <v>400</v>
      </c>
      <c r="CY105" s="15">
        <v>200</v>
      </c>
      <c r="CZ105" s="139"/>
      <c r="DA105" s="139"/>
      <c r="DB105" s="139"/>
      <c r="DC105" s="139"/>
      <c r="DD105" s="137"/>
      <c r="DE105" s="137"/>
      <c r="DF105" s="137"/>
      <c r="DG105" s="20"/>
      <c r="DH105" s="20"/>
      <c r="DI105" s="20"/>
      <c r="DJ105" s="20"/>
      <c r="DK105" s="20"/>
      <c r="DO105" s="28"/>
      <c r="DP105" s="28"/>
      <c r="DQ105" s="137"/>
      <c r="DR105" s="137"/>
      <c r="DS105" s="137"/>
    </row>
    <row r="106" spans="1:123" ht="16.5" customHeight="1" x14ac:dyDescent="0.15">
      <c r="BW106" s="28"/>
      <c r="BX106" s="28"/>
      <c r="CB106" s="137"/>
      <c r="CC106" s="137"/>
      <c r="CD106" s="137"/>
      <c r="CE106" s="137"/>
      <c r="CF106" s="137"/>
      <c r="CG106" s="137"/>
      <c r="CH106" s="137"/>
      <c r="CI106" s="137"/>
      <c r="CJ106" s="137"/>
      <c r="CK106" s="137"/>
      <c r="CL106" s="137"/>
      <c r="CM106" s="137"/>
      <c r="CN106" s="137"/>
      <c r="CO106" s="139"/>
      <c r="CP106" s="139"/>
      <c r="CQ106" s="139"/>
      <c r="CR106" s="139"/>
      <c r="CS106" s="139"/>
      <c r="CT106" s="139"/>
      <c r="CU106" s="15">
        <v>103</v>
      </c>
      <c r="CV106" s="15" t="s">
        <v>235</v>
      </c>
      <c r="CW106" s="39" t="s">
        <v>29</v>
      </c>
      <c r="CX106" s="15">
        <v>100</v>
      </c>
      <c r="CY106" s="15">
        <v>50</v>
      </c>
      <c r="CZ106" s="139"/>
      <c r="DA106" s="139"/>
      <c r="DB106" s="139"/>
      <c r="DC106" s="139"/>
      <c r="DD106" s="137"/>
      <c r="DE106" s="137"/>
      <c r="DF106" s="137"/>
      <c r="DG106" s="20"/>
      <c r="DH106" s="20"/>
      <c r="DI106" s="20"/>
      <c r="DJ106" s="20"/>
      <c r="DK106" s="20"/>
      <c r="DO106" s="28"/>
      <c r="DP106" s="28"/>
      <c r="DQ106" s="114"/>
      <c r="DR106" s="114"/>
      <c r="DS106" s="114"/>
    </row>
    <row r="107" spans="1:123" ht="16.5" customHeight="1" x14ac:dyDescent="0.15">
      <c r="BW107" s="28"/>
      <c r="BX107" s="28"/>
      <c r="CB107" s="137"/>
      <c r="CC107" s="137"/>
      <c r="CD107" s="137"/>
      <c r="CE107" s="137"/>
      <c r="CF107" s="137"/>
      <c r="CG107" s="137"/>
      <c r="CH107" s="137"/>
      <c r="CI107" s="137"/>
      <c r="CJ107" s="137"/>
      <c r="CK107" s="137"/>
      <c r="CL107" s="137"/>
      <c r="CM107" s="137"/>
      <c r="CN107" s="137"/>
      <c r="CO107" s="139"/>
      <c r="CP107" s="139"/>
      <c r="CQ107" s="139"/>
      <c r="CR107" s="139"/>
      <c r="CS107" s="139"/>
      <c r="CT107" s="139"/>
      <c r="CU107" s="15">
        <v>104</v>
      </c>
      <c r="CV107" s="15" t="s">
        <v>236</v>
      </c>
      <c r="CW107" s="39" t="s">
        <v>29</v>
      </c>
      <c r="CX107" s="15">
        <v>100</v>
      </c>
      <c r="CY107" s="15">
        <v>50</v>
      </c>
      <c r="CZ107" s="139"/>
      <c r="DA107" s="139"/>
      <c r="DB107" s="139"/>
      <c r="DC107" s="139"/>
      <c r="DD107" s="137"/>
      <c r="DE107" s="137"/>
      <c r="DF107" s="137"/>
      <c r="DG107" s="20"/>
      <c r="DH107" s="20"/>
      <c r="DI107" s="20"/>
      <c r="DJ107" s="20"/>
      <c r="DK107" s="20"/>
      <c r="DO107" s="28"/>
      <c r="DP107" s="28"/>
      <c r="DQ107" s="114"/>
      <c r="DR107" s="114"/>
      <c r="DS107" s="114"/>
    </row>
    <row r="108" spans="1:123" ht="16.5" customHeight="1" x14ac:dyDescent="0.15">
      <c r="BQ108" s="14"/>
      <c r="BR108" s="14"/>
      <c r="BW108" s="28"/>
      <c r="BX108" s="28"/>
      <c r="CB108" s="114"/>
      <c r="CC108" s="114"/>
      <c r="CD108" s="114"/>
      <c r="CE108" s="114"/>
      <c r="CF108" s="137"/>
      <c r="CG108" s="137"/>
      <c r="CH108" s="137"/>
      <c r="CI108" s="137"/>
      <c r="CJ108" s="137"/>
      <c r="CK108" s="137"/>
      <c r="CL108" s="137"/>
      <c r="CM108" s="137"/>
      <c r="CN108" s="137"/>
      <c r="CO108" s="139"/>
      <c r="CP108" s="139"/>
      <c r="CQ108" s="139"/>
      <c r="CR108" s="139"/>
      <c r="CS108" s="139"/>
      <c r="CT108" s="139"/>
      <c r="CU108" s="15">
        <v>105</v>
      </c>
      <c r="CV108" s="15" t="s">
        <v>237</v>
      </c>
      <c r="CW108" s="39" t="s">
        <v>29</v>
      </c>
      <c r="CX108" s="15">
        <v>100</v>
      </c>
      <c r="CY108" s="15">
        <v>50</v>
      </c>
      <c r="CZ108" s="139"/>
      <c r="DG108" s="20"/>
      <c r="DH108" s="20"/>
      <c r="DI108" s="20"/>
      <c r="DJ108" s="20"/>
      <c r="DK108" s="20"/>
      <c r="DO108" s="28"/>
      <c r="DP108" s="28"/>
      <c r="DQ108" s="114"/>
      <c r="DR108" s="114"/>
      <c r="DS108" s="114"/>
    </row>
    <row r="109" spans="1:123" s="14" customFormat="1" ht="16.5" customHeight="1" x14ac:dyDescent="0.15">
      <c r="C109" s="20"/>
      <c r="AN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S109" s="20"/>
      <c r="BT109" s="20"/>
      <c r="BU109" s="20"/>
      <c r="BV109" s="20"/>
      <c r="BW109" s="28"/>
      <c r="BX109" s="28"/>
      <c r="BZ109" s="29"/>
      <c r="CA109" s="29"/>
      <c r="CB109" s="141"/>
      <c r="CC109" s="25"/>
      <c r="CD109" s="25"/>
      <c r="CE109" s="25"/>
      <c r="CF109" s="25"/>
      <c r="CG109" s="25"/>
      <c r="CH109" s="25"/>
      <c r="CI109" s="25"/>
      <c r="CJ109" s="25"/>
      <c r="CK109" s="25"/>
      <c r="CL109" s="25"/>
      <c r="CM109" s="25"/>
      <c r="CN109" s="25"/>
      <c r="CO109" s="25"/>
      <c r="CP109" s="25"/>
      <c r="CQ109" s="25"/>
      <c r="CR109" s="25"/>
      <c r="CS109" s="25"/>
      <c r="CT109" s="25"/>
      <c r="CU109" s="15">
        <v>106</v>
      </c>
      <c r="CV109" s="15" t="s">
        <v>238</v>
      </c>
      <c r="CW109" s="39" t="s">
        <v>29</v>
      </c>
      <c r="CX109" s="15">
        <v>400</v>
      </c>
      <c r="CY109" s="15">
        <v>200</v>
      </c>
      <c r="CZ109" s="25"/>
      <c r="DE109" s="15"/>
      <c r="DF109" s="16"/>
      <c r="DL109" s="15"/>
      <c r="DM109" s="15"/>
      <c r="DN109" s="15"/>
      <c r="DO109" s="28"/>
      <c r="DP109" s="28"/>
      <c r="DQ109" s="28"/>
      <c r="DR109" s="28"/>
      <c r="DS109" s="28"/>
    </row>
    <row r="110" spans="1:123" s="14" customFormat="1" ht="16.5" customHeight="1" x14ac:dyDescent="0.15">
      <c r="C110" s="20"/>
      <c r="AN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S110" s="20"/>
      <c r="BT110" s="20"/>
      <c r="BU110" s="20"/>
      <c r="BV110" s="20"/>
      <c r="BW110" s="28"/>
      <c r="BX110" s="28"/>
      <c r="BZ110" s="29"/>
      <c r="CA110" s="29"/>
      <c r="CB110" s="29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4"/>
      <c r="CP110" s="24"/>
      <c r="CQ110" s="24"/>
      <c r="CR110" s="24"/>
      <c r="CS110" s="25"/>
      <c r="CT110" s="25"/>
      <c r="CU110" s="15">
        <v>107</v>
      </c>
      <c r="CV110" s="15" t="s">
        <v>239</v>
      </c>
      <c r="CW110" s="39" t="s">
        <v>29</v>
      </c>
      <c r="CX110" s="15">
        <v>400</v>
      </c>
      <c r="CY110" s="15">
        <v>200</v>
      </c>
      <c r="CZ110" s="23"/>
      <c r="DE110" s="15"/>
      <c r="DF110" s="16"/>
      <c r="DL110" s="15"/>
      <c r="DM110" s="15"/>
      <c r="DN110" s="15"/>
      <c r="DO110" s="20"/>
      <c r="DP110" s="20"/>
      <c r="DQ110" s="20"/>
      <c r="DR110" s="20"/>
      <c r="DS110" s="20"/>
    </row>
    <row r="111" spans="1:123" s="14" customFormat="1" ht="16.5" customHeight="1" x14ac:dyDescent="0.15">
      <c r="C111" s="20"/>
      <c r="AN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S111" s="20"/>
      <c r="BT111" s="20"/>
      <c r="BU111" s="20"/>
      <c r="BV111" s="20"/>
      <c r="BW111" s="28"/>
      <c r="BX111" s="28"/>
      <c r="BZ111" s="29"/>
      <c r="CA111" s="29"/>
      <c r="CB111" s="29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4"/>
      <c r="CP111" s="24"/>
      <c r="CQ111" s="24"/>
      <c r="CR111" s="24"/>
      <c r="CS111" s="25"/>
      <c r="CT111" s="25"/>
      <c r="CU111" s="15">
        <v>108</v>
      </c>
      <c r="CV111" s="15" t="s">
        <v>240</v>
      </c>
      <c r="CW111" s="39" t="s">
        <v>29</v>
      </c>
      <c r="CX111" s="15">
        <v>300</v>
      </c>
      <c r="CY111" s="15">
        <v>150</v>
      </c>
      <c r="CZ111" s="23"/>
      <c r="DE111" s="15"/>
      <c r="DF111" s="16"/>
      <c r="DL111" s="15"/>
      <c r="DM111" s="15"/>
      <c r="DN111" s="15"/>
      <c r="DO111" s="20"/>
      <c r="DP111" s="20"/>
      <c r="DQ111" s="20"/>
      <c r="DR111" s="20"/>
      <c r="DS111" s="20"/>
    </row>
    <row r="112" spans="1:123" s="14" customFormat="1" ht="16.5" customHeight="1" x14ac:dyDescent="0.15">
      <c r="AN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S112" s="20"/>
      <c r="BT112" s="20"/>
      <c r="BU112" s="20"/>
      <c r="BV112" s="20"/>
      <c r="BW112" s="28"/>
      <c r="BX112" s="28"/>
      <c r="BZ112" s="29"/>
      <c r="CA112" s="29"/>
      <c r="CB112" s="29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4"/>
      <c r="CP112" s="24"/>
      <c r="CQ112" s="24"/>
      <c r="CR112" s="24"/>
      <c r="CS112" s="25"/>
      <c r="CT112" s="25"/>
      <c r="CU112" s="15">
        <v>111</v>
      </c>
      <c r="CV112" s="15" t="s">
        <v>241</v>
      </c>
      <c r="CW112" s="39" t="s">
        <v>29</v>
      </c>
      <c r="CX112" s="15">
        <v>200</v>
      </c>
      <c r="CY112" s="15">
        <v>100</v>
      </c>
      <c r="CZ112" s="23"/>
      <c r="DE112" s="15"/>
      <c r="DF112" s="16"/>
      <c r="DL112" s="15"/>
      <c r="DM112" s="15"/>
      <c r="DN112" s="15"/>
      <c r="DO112" s="20"/>
      <c r="DP112" s="20"/>
      <c r="DQ112" s="20"/>
      <c r="DR112" s="20"/>
      <c r="DS112" s="20"/>
    </row>
    <row r="113" spans="15:123" s="14" customFormat="1" ht="16.5" customHeight="1" x14ac:dyDescent="0.15">
      <c r="AN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S113" s="20"/>
      <c r="BT113" s="20"/>
      <c r="BU113" s="20"/>
      <c r="BV113" s="20"/>
      <c r="BW113" s="28"/>
      <c r="BX113" s="28"/>
      <c r="BZ113" s="29"/>
      <c r="CA113" s="29"/>
      <c r="CB113" s="29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4"/>
      <c r="CP113" s="24"/>
      <c r="CQ113" s="24"/>
      <c r="CR113" s="24"/>
      <c r="CS113" s="25"/>
      <c r="CT113" s="25"/>
      <c r="CU113" s="15">
        <v>112</v>
      </c>
      <c r="CV113" s="15" t="s">
        <v>242</v>
      </c>
      <c r="CW113" s="39" t="s">
        <v>29</v>
      </c>
      <c r="CX113" s="15">
        <v>200</v>
      </c>
      <c r="CY113" s="15">
        <v>100</v>
      </c>
      <c r="CZ113" s="23"/>
      <c r="DE113" s="15"/>
      <c r="DF113" s="16"/>
      <c r="DL113" s="15"/>
      <c r="DM113" s="15"/>
      <c r="DN113" s="15"/>
      <c r="DO113" s="20"/>
      <c r="DP113" s="20"/>
      <c r="DQ113" s="20"/>
      <c r="DR113" s="20"/>
      <c r="DS113" s="20"/>
    </row>
    <row r="114" spans="15:123" s="14" customFormat="1" ht="16.5" customHeight="1" x14ac:dyDescent="0.15">
      <c r="AN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S114" s="20"/>
      <c r="BT114" s="20"/>
      <c r="BU114" s="20"/>
      <c r="BV114" s="20"/>
      <c r="BW114" s="28"/>
      <c r="BX114" s="28"/>
      <c r="BZ114" s="29"/>
      <c r="CA114" s="29"/>
      <c r="CB114" s="29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4"/>
      <c r="CP114" s="24"/>
      <c r="CQ114" s="24"/>
      <c r="CR114" s="24"/>
      <c r="CS114" s="25"/>
      <c r="CT114" s="25"/>
      <c r="CU114" s="15">
        <v>113</v>
      </c>
      <c r="CV114" s="15" t="s">
        <v>243</v>
      </c>
      <c r="CW114" s="39" t="s">
        <v>29</v>
      </c>
      <c r="CX114" s="15">
        <v>200</v>
      </c>
      <c r="CY114" s="15">
        <v>100</v>
      </c>
      <c r="CZ114" s="23"/>
      <c r="DE114" s="15"/>
      <c r="DF114" s="16"/>
      <c r="DL114" s="15"/>
      <c r="DM114" s="15"/>
      <c r="DN114" s="15"/>
      <c r="DO114" s="20"/>
      <c r="DP114" s="20"/>
      <c r="DQ114" s="20"/>
      <c r="DR114" s="20"/>
      <c r="DS114" s="20"/>
    </row>
    <row r="115" spans="15:123" s="14" customFormat="1" ht="16.5" customHeight="1" x14ac:dyDescent="0.15">
      <c r="AN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S115" s="20"/>
      <c r="BT115" s="20"/>
      <c r="BU115" s="20"/>
      <c r="BV115" s="20"/>
      <c r="BW115" s="28"/>
      <c r="BX115" s="28"/>
      <c r="BZ115" s="29"/>
      <c r="CA115" s="29"/>
      <c r="CB115" s="29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4"/>
      <c r="CP115" s="24"/>
      <c r="CQ115" s="24"/>
      <c r="CR115" s="24"/>
      <c r="CS115" s="25"/>
      <c r="CT115" s="25"/>
      <c r="CU115" s="15">
        <v>115</v>
      </c>
      <c r="CV115" s="15" t="s">
        <v>244</v>
      </c>
      <c r="CW115" s="39" t="s">
        <v>29</v>
      </c>
      <c r="CX115" s="15">
        <v>200</v>
      </c>
      <c r="CY115" s="15">
        <v>100</v>
      </c>
      <c r="CZ115" s="23"/>
      <c r="DE115" s="15"/>
      <c r="DF115" s="16"/>
      <c r="DL115" s="15"/>
      <c r="DM115" s="15"/>
      <c r="DN115" s="15"/>
      <c r="DO115" s="20"/>
      <c r="DP115" s="20"/>
      <c r="DQ115" s="20"/>
      <c r="DR115" s="20"/>
      <c r="DS115" s="20"/>
    </row>
    <row r="116" spans="15:123" s="14" customFormat="1" ht="16.5" customHeight="1" x14ac:dyDescent="0.15">
      <c r="AN116" s="20"/>
      <c r="AO116" s="22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S116" s="20"/>
      <c r="BT116" s="20"/>
      <c r="BU116" s="20"/>
      <c r="BV116" s="20"/>
      <c r="BW116" s="28"/>
      <c r="BX116" s="28"/>
      <c r="BZ116" s="29"/>
      <c r="CA116" s="29"/>
      <c r="CB116" s="29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4"/>
      <c r="CP116" s="24"/>
      <c r="CQ116" s="24"/>
      <c r="CR116" s="24"/>
      <c r="CS116" s="25"/>
      <c r="CT116" s="25"/>
      <c r="CU116" s="15">
        <v>116</v>
      </c>
      <c r="CV116" s="15" t="s">
        <v>245</v>
      </c>
      <c r="CW116" s="39" t="s">
        <v>29</v>
      </c>
      <c r="CX116" s="15">
        <v>100</v>
      </c>
      <c r="CY116" s="15">
        <v>50</v>
      </c>
      <c r="CZ116" s="23"/>
      <c r="DE116" s="15"/>
      <c r="DF116" s="16"/>
      <c r="DL116" s="15"/>
      <c r="DM116" s="15"/>
      <c r="DN116" s="15"/>
      <c r="DO116" s="20"/>
      <c r="DP116" s="20"/>
      <c r="DQ116" s="20"/>
      <c r="DR116" s="20"/>
      <c r="DS116" s="20"/>
    </row>
    <row r="117" spans="15:123" s="14" customFormat="1" ht="16.5" customHeight="1" x14ac:dyDescent="0.15">
      <c r="AN117" s="20"/>
      <c r="AO117" s="22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S117" s="20"/>
      <c r="BT117" s="20"/>
      <c r="BU117" s="20"/>
      <c r="BV117" s="20"/>
      <c r="BW117" s="28"/>
      <c r="BX117" s="28"/>
      <c r="BZ117" s="29"/>
      <c r="CA117" s="29"/>
      <c r="CB117" s="29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4"/>
      <c r="CP117" s="24"/>
      <c r="CQ117" s="24"/>
      <c r="CR117" s="24"/>
      <c r="CS117" s="25"/>
      <c r="CT117" s="25"/>
      <c r="CU117" s="15">
        <v>117</v>
      </c>
      <c r="CV117" s="15" t="s">
        <v>246</v>
      </c>
      <c r="CW117" s="39" t="s">
        <v>29</v>
      </c>
      <c r="CX117" s="15">
        <v>200</v>
      </c>
      <c r="CY117" s="15">
        <v>100</v>
      </c>
      <c r="CZ117" s="23"/>
      <c r="DE117" s="15"/>
      <c r="DF117" s="16"/>
      <c r="DL117" s="15"/>
      <c r="DM117" s="15"/>
      <c r="DN117" s="15"/>
      <c r="DO117" s="20"/>
      <c r="DP117" s="20"/>
      <c r="DQ117" s="20"/>
      <c r="DR117" s="20"/>
      <c r="DS117" s="20"/>
    </row>
    <row r="118" spans="15:123" s="14" customFormat="1" ht="16.5" customHeight="1" x14ac:dyDescent="0.15">
      <c r="AN118" s="20"/>
      <c r="AO118" s="22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S118" s="20"/>
      <c r="BT118" s="20"/>
      <c r="BU118" s="20"/>
      <c r="BV118" s="20"/>
      <c r="BW118" s="28"/>
      <c r="BX118" s="28"/>
      <c r="BZ118" s="29"/>
      <c r="CA118" s="29"/>
      <c r="CB118" s="29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4"/>
      <c r="CP118" s="24"/>
      <c r="CQ118" s="24"/>
      <c r="CR118" s="24"/>
      <c r="CS118" s="25"/>
      <c r="CT118" s="25"/>
      <c r="CU118" s="15">
        <v>118</v>
      </c>
      <c r="CV118" s="15" t="s">
        <v>247</v>
      </c>
      <c r="CW118" s="39" t="s">
        <v>29</v>
      </c>
      <c r="CX118" s="15">
        <v>100</v>
      </c>
      <c r="CY118" s="15">
        <v>50</v>
      </c>
      <c r="CZ118" s="23"/>
      <c r="DE118" s="15"/>
      <c r="DF118" s="16"/>
      <c r="DL118" s="15"/>
      <c r="DM118" s="15"/>
      <c r="DN118" s="15"/>
      <c r="DO118" s="20"/>
      <c r="DP118" s="20"/>
      <c r="DQ118" s="20"/>
      <c r="DR118" s="20"/>
      <c r="DS118" s="20"/>
    </row>
    <row r="119" spans="15:123" s="14" customFormat="1" ht="16.5" customHeight="1" x14ac:dyDescent="0.15">
      <c r="AN119" s="20"/>
      <c r="AO119" s="22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S119" s="20"/>
      <c r="BT119" s="20"/>
      <c r="BU119" s="20"/>
      <c r="BV119" s="20"/>
      <c r="BW119" s="28"/>
      <c r="BX119" s="28"/>
      <c r="BZ119" s="29"/>
      <c r="CA119" s="29"/>
      <c r="CB119" s="29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4"/>
      <c r="CP119" s="24"/>
      <c r="CQ119" s="24"/>
      <c r="CR119" s="24"/>
      <c r="CS119" s="25"/>
      <c r="CT119" s="25"/>
      <c r="CU119" s="15">
        <v>119</v>
      </c>
      <c r="CV119" s="15" t="s">
        <v>248</v>
      </c>
      <c r="CW119" s="39" t="s">
        <v>29</v>
      </c>
      <c r="CX119" s="15">
        <v>100</v>
      </c>
      <c r="CY119" s="15">
        <v>50</v>
      </c>
      <c r="CZ119" s="23"/>
      <c r="DE119" s="15"/>
      <c r="DF119" s="16"/>
      <c r="DL119" s="15"/>
      <c r="DM119" s="15"/>
      <c r="DN119" s="15"/>
      <c r="DO119" s="20"/>
      <c r="DP119" s="20"/>
      <c r="DQ119" s="20"/>
      <c r="DR119" s="20"/>
      <c r="DS119" s="20"/>
    </row>
    <row r="120" spans="15:123" s="14" customFormat="1" ht="16.5" customHeight="1" x14ac:dyDescent="0.15">
      <c r="O120" s="20"/>
      <c r="P120" s="22"/>
      <c r="Q120" s="20"/>
      <c r="R120" s="20"/>
      <c r="AC120" s="22"/>
      <c r="AD120" s="20"/>
      <c r="AE120" s="20"/>
      <c r="AF120" s="20"/>
      <c r="AG120" s="22"/>
      <c r="AH120" s="20"/>
      <c r="AI120" s="20"/>
      <c r="AJ120" s="20"/>
      <c r="AN120" s="20"/>
      <c r="AO120" s="22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S120" s="20"/>
      <c r="BT120" s="20"/>
      <c r="BU120" s="20"/>
      <c r="BV120" s="20"/>
      <c r="BW120" s="128"/>
      <c r="BX120" s="128"/>
      <c r="BZ120" s="29"/>
      <c r="CA120" s="29"/>
      <c r="CB120" s="29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4"/>
      <c r="CP120" s="24"/>
      <c r="CQ120" s="24"/>
      <c r="CR120" s="24"/>
      <c r="CS120" s="25"/>
      <c r="CT120" s="25"/>
      <c r="CU120" s="15">
        <v>120</v>
      </c>
      <c r="CV120" s="15" t="s">
        <v>249</v>
      </c>
      <c r="CW120" s="39" t="s">
        <v>29</v>
      </c>
      <c r="CX120" s="15">
        <v>100</v>
      </c>
      <c r="CY120" s="15">
        <v>50</v>
      </c>
      <c r="CZ120" s="23"/>
      <c r="DE120" s="15"/>
      <c r="DF120" s="16"/>
      <c r="DL120" s="15"/>
      <c r="DM120" s="15"/>
      <c r="DN120" s="15"/>
      <c r="DO120" s="20"/>
      <c r="DP120" s="20"/>
      <c r="DQ120" s="20"/>
      <c r="DR120" s="20"/>
      <c r="DS120" s="20"/>
    </row>
    <row r="121" spans="15:123" s="14" customFormat="1" ht="16.5" customHeight="1" x14ac:dyDescent="0.15">
      <c r="O121" s="20"/>
      <c r="P121" s="22"/>
      <c r="Q121" s="20"/>
      <c r="R121" s="20"/>
      <c r="AC121" s="22"/>
      <c r="AD121" s="20"/>
      <c r="AE121" s="20"/>
      <c r="AF121" s="20"/>
      <c r="AG121" s="22"/>
      <c r="AH121" s="20"/>
      <c r="AI121" s="20"/>
      <c r="AJ121" s="20"/>
      <c r="AN121" s="20"/>
      <c r="AO121" s="22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S121" s="20"/>
      <c r="BT121" s="20"/>
      <c r="BU121" s="20"/>
      <c r="BV121" s="20"/>
      <c r="BW121" s="28"/>
      <c r="BX121" s="28"/>
      <c r="BZ121" s="29"/>
      <c r="CA121" s="29"/>
      <c r="CB121" s="29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4"/>
      <c r="CP121" s="24"/>
      <c r="CQ121" s="24"/>
      <c r="CR121" s="24"/>
      <c r="CS121" s="25"/>
      <c r="CT121" s="25"/>
      <c r="CU121" s="15">
        <v>122</v>
      </c>
      <c r="CV121" s="15" t="s">
        <v>250</v>
      </c>
      <c r="CW121" s="39" t="s">
        <v>29</v>
      </c>
      <c r="CX121" s="15">
        <v>300</v>
      </c>
      <c r="CY121" s="15">
        <v>150</v>
      </c>
      <c r="CZ121" s="23"/>
      <c r="DE121" s="15"/>
      <c r="DF121" s="16"/>
      <c r="DL121" s="15"/>
      <c r="DM121" s="15"/>
      <c r="DN121" s="15"/>
      <c r="DO121" s="20"/>
      <c r="DP121" s="20"/>
      <c r="DQ121" s="20"/>
      <c r="DR121" s="20"/>
      <c r="DS121" s="20"/>
    </row>
    <row r="122" spans="15:123" s="14" customFormat="1" ht="16.5" customHeight="1" x14ac:dyDescent="0.15">
      <c r="O122" s="20"/>
      <c r="P122" s="22"/>
      <c r="Q122" s="20"/>
      <c r="R122" s="20"/>
      <c r="AC122" s="22"/>
      <c r="AD122" s="20"/>
      <c r="AE122" s="20"/>
      <c r="AF122" s="20"/>
      <c r="AG122" s="22"/>
      <c r="AH122" s="20"/>
      <c r="AI122" s="20"/>
      <c r="AJ122" s="20"/>
      <c r="AN122" s="20"/>
      <c r="AO122" s="22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S122" s="20"/>
      <c r="BT122" s="20"/>
      <c r="BU122" s="20"/>
      <c r="BV122" s="20"/>
      <c r="BW122" s="28"/>
      <c r="BX122" s="28"/>
      <c r="BZ122" s="29"/>
      <c r="CA122" s="29"/>
      <c r="CB122" s="29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4"/>
      <c r="CP122" s="24"/>
      <c r="CQ122" s="24"/>
      <c r="CR122" s="24"/>
      <c r="CS122" s="25"/>
      <c r="CT122" s="25"/>
      <c r="CU122" s="15">
        <v>123</v>
      </c>
      <c r="CV122" s="15" t="s">
        <v>251</v>
      </c>
      <c r="CW122" s="39" t="s">
        <v>29</v>
      </c>
      <c r="CX122" s="15">
        <v>300</v>
      </c>
      <c r="CY122" s="15">
        <v>150</v>
      </c>
      <c r="CZ122" s="23"/>
      <c r="DE122" s="15"/>
      <c r="DF122" s="16"/>
      <c r="DL122" s="15"/>
      <c r="DM122" s="15"/>
      <c r="DN122" s="15"/>
      <c r="DO122" s="20"/>
      <c r="DP122" s="20"/>
      <c r="DQ122" s="20"/>
      <c r="DR122" s="20"/>
      <c r="DS122" s="20"/>
    </row>
    <row r="123" spans="15:123" s="14" customFormat="1" ht="16.5" customHeight="1" x14ac:dyDescent="0.15">
      <c r="O123" s="20"/>
      <c r="P123" s="22"/>
      <c r="Q123" s="20"/>
      <c r="R123" s="20"/>
      <c r="AC123" s="22"/>
      <c r="AD123" s="20"/>
      <c r="AE123" s="20"/>
      <c r="AF123" s="20"/>
      <c r="AG123" s="22"/>
      <c r="AH123" s="20"/>
      <c r="AI123" s="20"/>
      <c r="AJ123" s="20"/>
      <c r="AN123" s="20"/>
      <c r="AO123" s="22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S123" s="20"/>
      <c r="BT123" s="20"/>
      <c r="BU123" s="20"/>
      <c r="BV123" s="20"/>
      <c r="BW123" s="28"/>
      <c r="BX123" s="28"/>
      <c r="BZ123" s="29"/>
      <c r="CA123" s="29"/>
      <c r="CB123" s="29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4"/>
      <c r="CP123" s="24"/>
      <c r="CQ123" s="24"/>
      <c r="CR123" s="24"/>
      <c r="CS123" s="25"/>
      <c r="CT123" s="25"/>
      <c r="CV123" s="15"/>
      <c r="CW123" s="39"/>
      <c r="CX123" s="15"/>
      <c r="CY123" s="15"/>
      <c r="CZ123" s="23"/>
      <c r="DE123" s="15"/>
      <c r="DF123" s="16"/>
      <c r="DL123" s="15"/>
      <c r="DM123" s="15"/>
      <c r="DN123" s="15"/>
      <c r="DO123" s="20"/>
      <c r="DP123" s="20"/>
      <c r="DQ123" s="20"/>
      <c r="DR123" s="20"/>
      <c r="DS123" s="20"/>
    </row>
    <row r="124" spans="15:123" s="14" customFormat="1" ht="16.5" customHeight="1" x14ac:dyDescent="0.15">
      <c r="Q124" s="175"/>
      <c r="AC124" s="22"/>
      <c r="AD124" s="20"/>
      <c r="AE124" s="20"/>
      <c r="AF124" s="20"/>
      <c r="AG124" s="22"/>
      <c r="AH124" s="20"/>
      <c r="AI124" s="20"/>
      <c r="AJ124" s="20"/>
      <c r="AN124" s="20"/>
      <c r="AO124" s="22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8"/>
      <c r="BX124" s="28"/>
      <c r="BZ124" s="29"/>
      <c r="CA124" s="29"/>
      <c r="CB124" s="29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4"/>
      <c r="CP124" s="24"/>
      <c r="CQ124" s="24"/>
      <c r="CR124" s="24"/>
      <c r="CS124" s="25"/>
      <c r="CT124" s="25"/>
      <c r="CU124" s="25"/>
      <c r="CV124" s="23"/>
      <c r="CW124" s="23"/>
      <c r="CX124" s="25"/>
      <c r="CY124" s="23"/>
      <c r="CZ124" s="23"/>
      <c r="DE124" s="15"/>
      <c r="DF124" s="16"/>
      <c r="DH124" s="15"/>
      <c r="DI124" s="15"/>
      <c r="DJ124" s="15"/>
      <c r="DK124" s="15"/>
      <c r="DL124" s="15"/>
      <c r="DM124" s="15"/>
      <c r="DN124" s="15"/>
      <c r="DO124" s="20"/>
      <c r="DP124" s="20"/>
      <c r="DQ124" s="20"/>
      <c r="DR124" s="20"/>
      <c r="DS124" s="20"/>
    </row>
    <row r="125" spans="15:123" s="14" customFormat="1" ht="16.5" customHeight="1" x14ac:dyDescent="0.15">
      <c r="Q125" s="175"/>
      <c r="R125" s="175"/>
      <c r="S125" s="175"/>
      <c r="T125" s="175"/>
      <c r="U125" s="175"/>
      <c r="V125" s="175"/>
      <c r="W125" s="175"/>
      <c r="X125" s="175"/>
      <c r="Y125" s="175"/>
      <c r="Z125" s="175"/>
      <c r="AA125" s="175"/>
      <c r="AB125" s="178"/>
      <c r="AC125" s="22"/>
      <c r="AD125" s="20"/>
      <c r="AE125" s="20"/>
      <c r="AF125" s="20"/>
      <c r="AG125" s="22"/>
      <c r="AH125" s="20"/>
      <c r="AI125" s="20"/>
      <c r="AJ125" s="20"/>
      <c r="AN125" s="20"/>
      <c r="AO125" s="22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8"/>
      <c r="BX125" s="28"/>
      <c r="BZ125" s="29"/>
      <c r="CA125" s="29"/>
      <c r="CB125" s="29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4"/>
      <c r="CP125" s="24"/>
      <c r="CQ125" s="24"/>
      <c r="CR125" s="24"/>
      <c r="CS125" s="25"/>
      <c r="CT125" s="25"/>
      <c r="CU125" s="25"/>
      <c r="CV125" s="23"/>
      <c r="CW125" s="23"/>
      <c r="CX125" s="25"/>
      <c r="CY125" s="23"/>
      <c r="CZ125" s="23"/>
      <c r="DE125" s="15"/>
      <c r="DF125" s="16"/>
      <c r="DH125" s="15"/>
      <c r="DI125" s="15"/>
      <c r="DJ125" s="15"/>
      <c r="DK125" s="15"/>
      <c r="DL125" s="15"/>
      <c r="DM125" s="15"/>
      <c r="DN125" s="15"/>
      <c r="DO125" s="20"/>
      <c r="DP125" s="20"/>
      <c r="DQ125" s="20"/>
      <c r="DR125" s="20"/>
      <c r="DS125" s="20"/>
    </row>
    <row r="126" spans="15:123" s="14" customFormat="1" ht="16.5" customHeight="1" x14ac:dyDescent="0.15">
      <c r="Q126" s="175"/>
      <c r="AC126" s="22"/>
      <c r="AD126" s="20"/>
      <c r="AE126" s="20"/>
      <c r="AF126" s="20"/>
      <c r="AG126" s="22"/>
      <c r="AH126" s="20"/>
      <c r="AI126" s="20"/>
      <c r="AJ126" s="20"/>
      <c r="AN126" s="20"/>
      <c r="AO126" s="22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8"/>
      <c r="BX126" s="28"/>
      <c r="BZ126" s="29"/>
      <c r="CA126" s="29"/>
      <c r="CB126" s="29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4"/>
      <c r="CP126" s="24"/>
      <c r="CQ126" s="24"/>
      <c r="CR126" s="24"/>
      <c r="CS126" s="25"/>
      <c r="CT126" s="25"/>
      <c r="CU126" s="25"/>
      <c r="CV126" s="23"/>
      <c r="CW126" s="23"/>
      <c r="CX126" s="25"/>
      <c r="CY126" s="23"/>
      <c r="CZ126" s="23"/>
      <c r="DE126" s="15"/>
      <c r="DF126" s="16"/>
      <c r="DH126" s="15"/>
      <c r="DI126" s="15"/>
      <c r="DJ126" s="15"/>
      <c r="DK126" s="15"/>
      <c r="DL126" s="15"/>
      <c r="DM126" s="15"/>
      <c r="DN126" s="15"/>
      <c r="DO126" s="20"/>
      <c r="DP126" s="20"/>
      <c r="DQ126" s="20"/>
      <c r="DR126" s="20"/>
      <c r="DS126" s="20"/>
    </row>
    <row r="127" spans="15:123" s="14" customFormat="1" ht="16.5" customHeight="1" x14ac:dyDescent="0.15"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8"/>
      <c r="BX127" s="28"/>
      <c r="BZ127" s="29"/>
      <c r="CA127" s="29"/>
      <c r="CB127" s="29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4"/>
      <c r="CP127" s="24"/>
      <c r="CQ127" s="24"/>
      <c r="CR127" s="24"/>
      <c r="CS127" s="25"/>
      <c r="CT127" s="25"/>
      <c r="CU127" s="25"/>
      <c r="CV127" s="23"/>
      <c r="CW127" s="23"/>
      <c r="CX127" s="25"/>
      <c r="CY127" s="23"/>
      <c r="CZ127" s="23"/>
      <c r="DE127" s="15"/>
      <c r="DF127" s="16"/>
      <c r="DH127" s="15"/>
      <c r="DI127" s="15"/>
      <c r="DJ127" s="15"/>
      <c r="DK127" s="15"/>
      <c r="DL127" s="15"/>
      <c r="DM127" s="15"/>
      <c r="DN127" s="15"/>
      <c r="DO127" s="20"/>
      <c r="DP127" s="20"/>
      <c r="DQ127" s="20"/>
      <c r="DR127" s="20"/>
      <c r="DS127" s="20"/>
    </row>
    <row r="128" spans="15:123" s="14" customFormat="1" ht="16.5" customHeight="1" x14ac:dyDescent="0.15"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8"/>
      <c r="BX128" s="28"/>
      <c r="BZ128" s="29"/>
      <c r="CA128" s="29"/>
      <c r="CB128" s="29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4"/>
      <c r="CP128" s="24"/>
      <c r="CQ128" s="24"/>
      <c r="CR128" s="24"/>
      <c r="CS128" s="25"/>
      <c r="CT128" s="25"/>
      <c r="CU128" s="25"/>
      <c r="CV128" s="23"/>
      <c r="CW128" s="23"/>
      <c r="CX128" s="25"/>
      <c r="CY128" s="23"/>
      <c r="CZ128" s="23"/>
      <c r="DE128" s="15"/>
      <c r="DF128" s="16"/>
      <c r="DH128" s="15"/>
      <c r="DI128" s="15"/>
      <c r="DJ128" s="15"/>
      <c r="DK128" s="15"/>
      <c r="DL128" s="15"/>
      <c r="DM128" s="15"/>
      <c r="DN128" s="15"/>
      <c r="DO128" s="20"/>
      <c r="DP128" s="20"/>
      <c r="DQ128" s="20"/>
      <c r="DR128" s="20"/>
      <c r="DS128" s="20"/>
    </row>
    <row r="129" spans="45:123" s="14" customFormat="1" ht="16.5" customHeight="1" x14ac:dyDescent="0.15"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8"/>
      <c r="BX129" s="28"/>
      <c r="BZ129" s="29"/>
      <c r="CA129" s="29"/>
      <c r="CB129" s="29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4"/>
      <c r="CP129" s="24"/>
      <c r="CQ129" s="24"/>
      <c r="CR129" s="24"/>
      <c r="CS129" s="25"/>
      <c r="CT129" s="25"/>
      <c r="CU129" s="25"/>
      <c r="CV129" s="23"/>
      <c r="CW129" s="23"/>
      <c r="CX129" s="25"/>
      <c r="CY129" s="23"/>
      <c r="CZ129" s="23"/>
      <c r="DE129" s="15"/>
      <c r="DF129" s="16"/>
      <c r="DH129" s="15"/>
      <c r="DI129" s="15"/>
      <c r="DJ129" s="15"/>
      <c r="DK129" s="15"/>
      <c r="DL129" s="15"/>
      <c r="DM129" s="15"/>
      <c r="DN129" s="15"/>
      <c r="DO129" s="20"/>
      <c r="DP129" s="20"/>
      <c r="DQ129" s="20"/>
      <c r="DR129" s="20"/>
      <c r="DS129" s="20"/>
    </row>
    <row r="130" spans="45:123" s="14" customFormat="1" ht="16.5" customHeight="1" x14ac:dyDescent="0.15"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8"/>
      <c r="BX130" s="28"/>
      <c r="BZ130" s="29"/>
      <c r="CA130" s="29"/>
      <c r="CB130" s="29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4"/>
      <c r="CP130" s="24"/>
      <c r="CQ130" s="24"/>
      <c r="CR130" s="24"/>
      <c r="CS130" s="25"/>
      <c r="CT130" s="25"/>
      <c r="CU130" s="25"/>
      <c r="CV130" s="23"/>
      <c r="CW130" s="23"/>
      <c r="CX130" s="25"/>
      <c r="CY130" s="23"/>
      <c r="CZ130" s="23"/>
      <c r="DE130" s="15"/>
      <c r="DF130" s="16"/>
      <c r="DH130" s="15"/>
      <c r="DI130" s="15"/>
      <c r="DJ130" s="15"/>
      <c r="DK130" s="15"/>
      <c r="DL130" s="15"/>
      <c r="DM130" s="15"/>
      <c r="DN130" s="15"/>
      <c r="DO130" s="20"/>
      <c r="DP130" s="20"/>
      <c r="DQ130" s="20"/>
      <c r="DR130" s="20"/>
      <c r="DS130" s="20"/>
    </row>
    <row r="131" spans="45:123" s="14" customFormat="1" ht="16.5" customHeight="1" x14ac:dyDescent="0.15"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8"/>
      <c r="BX131" s="28"/>
      <c r="BZ131" s="29"/>
      <c r="CA131" s="29"/>
      <c r="CB131" s="29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4"/>
      <c r="CP131" s="24"/>
      <c r="CQ131" s="24"/>
      <c r="CR131" s="24"/>
      <c r="CS131" s="25"/>
      <c r="CT131" s="25"/>
      <c r="CU131" s="25"/>
      <c r="CV131" s="23"/>
      <c r="CW131" s="23"/>
      <c r="CX131" s="25"/>
      <c r="CY131" s="23"/>
      <c r="CZ131" s="23"/>
      <c r="DE131" s="15"/>
      <c r="DF131" s="16"/>
      <c r="DH131" s="15"/>
      <c r="DI131" s="15"/>
      <c r="DJ131" s="15"/>
      <c r="DK131" s="15"/>
      <c r="DL131" s="15"/>
      <c r="DM131" s="15"/>
      <c r="DN131" s="15"/>
      <c r="DO131" s="20"/>
      <c r="DP131" s="20"/>
      <c r="DQ131" s="20"/>
      <c r="DR131" s="20"/>
      <c r="DS131" s="20"/>
    </row>
    <row r="132" spans="45:123" s="14" customFormat="1" ht="16.5" customHeight="1" x14ac:dyDescent="0.15"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8"/>
      <c r="BX132" s="28"/>
      <c r="BZ132" s="29"/>
      <c r="CA132" s="29"/>
      <c r="CB132" s="29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4"/>
      <c r="CP132" s="24"/>
      <c r="CQ132" s="24"/>
      <c r="CR132" s="24"/>
      <c r="CS132" s="25"/>
      <c r="CT132" s="25"/>
      <c r="CU132" s="25"/>
      <c r="CV132" s="23"/>
      <c r="CW132" s="23"/>
      <c r="CX132" s="25"/>
      <c r="CY132" s="23"/>
      <c r="CZ132" s="23"/>
      <c r="DE132" s="15"/>
      <c r="DF132" s="16"/>
      <c r="DH132" s="15"/>
      <c r="DI132" s="15"/>
      <c r="DJ132" s="15"/>
      <c r="DK132" s="15"/>
      <c r="DL132" s="15"/>
      <c r="DM132" s="15"/>
      <c r="DN132" s="15"/>
      <c r="DO132" s="20"/>
      <c r="DP132" s="20"/>
      <c r="DQ132" s="20"/>
      <c r="DR132" s="20"/>
      <c r="DS132" s="20"/>
    </row>
    <row r="133" spans="45:123" s="14" customFormat="1" ht="16.5" customHeight="1" x14ac:dyDescent="0.15"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8"/>
      <c r="BX133" s="28"/>
      <c r="BZ133" s="29"/>
      <c r="CA133" s="29"/>
      <c r="CB133" s="29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4"/>
      <c r="CP133" s="24"/>
      <c r="CQ133" s="24"/>
      <c r="CR133" s="24"/>
      <c r="CS133" s="25"/>
      <c r="CT133" s="25"/>
      <c r="CU133" s="25"/>
      <c r="CV133" s="23"/>
      <c r="CW133" s="23"/>
      <c r="CX133" s="25"/>
      <c r="CY133" s="23"/>
      <c r="CZ133" s="23"/>
      <c r="DE133" s="15"/>
      <c r="DF133" s="16"/>
      <c r="DH133" s="15"/>
      <c r="DI133" s="15"/>
      <c r="DJ133" s="15"/>
      <c r="DK133" s="15"/>
      <c r="DL133" s="15"/>
      <c r="DM133" s="15"/>
      <c r="DN133" s="15"/>
      <c r="DO133" s="20"/>
      <c r="DP133" s="20"/>
      <c r="DQ133" s="20"/>
      <c r="DR133" s="20"/>
      <c r="DS133" s="20"/>
    </row>
    <row r="134" spans="45:123" s="14" customFormat="1" ht="16.5" customHeight="1" x14ac:dyDescent="0.15"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8"/>
      <c r="BX134" s="28"/>
      <c r="BZ134" s="29"/>
      <c r="CA134" s="29"/>
      <c r="CB134" s="29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4"/>
      <c r="CP134" s="24"/>
      <c r="CQ134" s="24"/>
      <c r="CR134" s="24"/>
      <c r="CS134" s="25"/>
      <c r="CT134" s="25"/>
      <c r="CU134" s="25"/>
      <c r="CV134" s="23"/>
      <c r="CW134" s="23"/>
      <c r="CX134" s="25"/>
      <c r="CY134" s="23"/>
      <c r="CZ134" s="23"/>
      <c r="DE134" s="15"/>
      <c r="DF134" s="16"/>
      <c r="DH134" s="15"/>
      <c r="DI134" s="15"/>
      <c r="DJ134" s="15"/>
      <c r="DK134" s="15"/>
      <c r="DL134" s="15"/>
      <c r="DM134" s="15"/>
      <c r="DN134" s="15"/>
      <c r="DO134" s="20"/>
      <c r="DP134" s="20"/>
      <c r="DQ134" s="20"/>
      <c r="DR134" s="20"/>
      <c r="DS134" s="20"/>
    </row>
    <row r="135" spans="45:123" s="14" customFormat="1" ht="16.5" customHeight="1" x14ac:dyDescent="0.15"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8"/>
      <c r="BX135" s="28"/>
      <c r="BZ135" s="29"/>
      <c r="CA135" s="29"/>
      <c r="CB135" s="29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4"/>
      <c r="CP135" s="24"/>
      <c r="CQ135" s="24"/>
      <c r="CR135" s="24"/>
      <c r="CS135" s="25"/>
      <c r="CT135" s="25"/>
      <c r="CU135" s="25"/>
      <c r="CV135" s="23"/>
      <c r="CW135" s="23"/>
      <c r="CX135" s="25"/>
      <c r="CY135" s="23"/>
      <c r="CZ135" s="23"/>
      <c r="DE135" s="15"/>
      <c r="DF135" s="16"/>
      <c r="DH135" s="15"/>
      <c r="DI135" s="15"/>
      <c r="DJ135" s="15"/>
      <c r="DK135" s="15"/>
      <c r="DL135" s="15"/>
      <c r="DM135" s="15"/>
      <c r="DN135" s="15"/>
      <c r="DO135" s="20"/>
      <c r="DP135" s="20"/>
      <c r="DQ135" s="20"/>
      <c r="DR135" s="20"/>
      <c r="DS135" s="20"/>
    </row>
    <row r="136" spans="45:123" s="14" customFormat="1" ht="16.5" customHeight="1" x14ac:dyDescent="0.15"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8"/>
      <c r="BX136" s="28"/>
      <c r="BZ136" s="29"/>
      <c r="CA136" s="29"/>
      <c r="CB136" s="29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4"/>
      <c r="CP136" s="24"/>
      <c r="CQ136" s="24"/>
      <c r="CR136" s="24"/>
      <c r="CS136" s="25"/>
      <c r="CT136" s="25"/>
      <c r="CU136" s="25"/>
      <c r="CV136" s="23"/>
      <c r="CW136" s="23"/>
      <c r="CX136" s="25"/>
      <c r="CY136" s="23"/>
      <c r="CZ136" s="23"/>
      <c r="DE136" s="15"/>
      <c r="DF136" s="16"/>
      <c r="DH136" s="15"/>
      <c r="DI136" s="15"/>
      <c r="DJ136" s="15"/>
      <c r="DK136" s="15"/>
      <c r="DL136" s="15"/>
      <c r="DM136" s="15"/>
      <c r="DN136" s="15"/>
      <c r="DO136" s="20"/>
      <c r="DP136" s="20"/>
      <c r="DQ136" s="20"/>
      <c r="DR136" s="20"/>
      <c r="DS136" s="20"/>
    </row>
    <row r="137" spans="45:123" s="14" customFormat="1" ht="16.5" customHeight="1" x14ac:dyDescent="0.15">
      <c r="AS137" s="298"/>
      <c r="AT137" s="298"/>
      <c r="AU137" s="298"/>
      <c r="AV137" s="298"/>
      <c r="AW137" s="298"/>
      <c r="AX137" s="298"/>
      <c r="AY137" s="298"/>
      <c r="AZ137" s="298"/>
      <c r="BA137" s="298"/>
      <c r="BB137" s="298"/>
      <c r="BC137" s="298"/>
      <c r="BD137" s="298"/>
      <c r="BE137" s="298"/>
      <c r="BF137" s="298"/>
      <c r="BG137" s="298"/>
      <c r="BH137" s="298"/>
      <c r="BI137" s="298"/>
      <c r="BJ137" s="298"/>
      <c r="BK137" s="298"/>
      <c r="BL137" s="298"/>
      <c r="BM137" s="298"/>
      <c r="BN137" s="298"/>
      <c r="BO137" s="298"/>
      <c r="BP137" s="298"/>
      <c r="BQ137" s="298"/>
      <c r="BR137" s="298"/>
      <c r="BS137" s="298"/>
      <c r="BT137" s="20"/>
      <c r="BU137" s="20"/>
      <c r="BV137" s="20"/>
      <c r="BW137" s="28"/>
      <c r="BX137" s="28"/>
      <c r="BZ137" s="29"/>
      <c r="CA137" s="29"/>
      <c r="CB137" s="29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4"/>
      <c r="CP137" s="24"/>
      <c r="CQ137" s="24"/>
      <c r="CR137" s="24"/>
      <c r="CS137" s="25"/>
      <c r="CT137" s="25"/>
      <c r="CU137" s="25"/>
      <c r="CV137" s="23"/>
      <c r="CW137" s="23"/>
      <c r="CX137" s="25"/>
      <c r="CY137" s="23"/>
      <c r="CZ137" s="23"/>
      <c r="DE137" s="15"/>
      <c r="DF137" s="16"/>
      <c r="DH137" s="15"/>
      <c r="DI137" s="15"/>
      <c r="DJ137" s="15"/>
      <c r="DK137" s="15"/>
      <c r="DL137" s="15"/>
      <c r="DM137" s="15"/>
      <c r="DN137" s="15"/>
      <c r="DO137" s="20"/>
      <c r="DP137" s="20"/>
      <c r="DQ137" s="20"/>
      <c r="DR137" s="20"/>
      <c r="DS137" s="20"/>
    </row>
    <row r="138" spans="45:123" s="14" customFormat="1" ht="16.5" customHeight="1" x14ac:dyDescent="0.15"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20"/>
      <c r="BU138" s="20"/>
      <c r="BV138" s="20"/>
      <c r="BW138" s="28"/>
      <c r="BX138" s="28"/>
      <c r="BZ138" s="29"/>
      <c r="CA138" s="29"/>
      <c r="CB138" s="29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4"/>
      <c r="CP138" s="24"/>
      <c r="CQ138" s="24"/>
      <c r="CR138" s="24"/>
      <c r="CS138" s="25"/>
      <c r="CT138" s="25"/>
      <c r="CU138" s="25"/>
      <c r="CV138" s="23"/>
      <c r="CW138" s="23"/>
      <c r="CX138" s="25"/>
      <c r="CY138" s="23"/>
      <c r="CZ138" s="23"/>
      <c r="DE138" s="15"/>
      <c r="DF138" s="16"/>
      <c r="DH138" s="15"/>
      <c r="DI138" s="15"/>
      <c r="DJ138" s="15"/>
      <c r="DK138" s="15"/>
      <c r="DL138" s="15"/>
      <c r="DM138" s="15"/>
      <c r="DN138" s="15"/>
      <c r="DO138" s="20"/>
      <c r="DP138" s="20"/>
      <c r="DQ138" s="20"/>
      <c r="DR138" s="20"/>
      <c r="DS138" s="20"/>
    </row>
    <row r="139" spans="45:123" s="14" customFormat="1" ht="16.5" customHeight="1" x14ac:dyDescent="0.15"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20"/>
      <c r="BU139" s="20"/>
      <c r="BV139" s="20"/>
      <c r="BW139" s="28"/>
      <c r="BX139" s="28"/>
      <c r="BZ139" s="29"/>
      <c r="CA139" s="29"/>
      <c r="CB139" s="29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4"/>
      <c r="CP139" s="24"/>
      <c r="CQ139" s="24"/>
      <c r="CR139" s="24"/>
      <c r="CS139" s="25"/>
      <c r="CT139" s="25"/>
      <c r="CU139" s="25"/>
      <c r="CV139" s="23"/>
      <c r="CW139" s="23"/>
      <c r="CX139" s="25"/>
      <c r="CY139" s="23"/>
      <c r="CZ139" s="23"/>
      <c r="DE139" s="15"/>
      <c r="DF139" s="16"/>
      <c r="DH139" s="15"/>
      <c r="DI139" s="15"/>
      <c r="DJ139" s="15"/>
      <c r="DK139" s="15"/>
      <c r="DL139" s="15"/>
      <c r="DM139" s="15"/>
      <c r="DN139" s="15"/>
      <c r="DO139" s="20"/>
      <c r="DP139" s="20"/>
      <c r="DQ139" s="20"/>
      <c r="DR139" s="20"/>
      <c r="DS139" s="20"/>
    </row>
    <row r="140" spans="45:123" s="14" customFormat="1" ht="16.5" customHeight="1" x14ac:dyDescent="0.15"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20"/>
      <c r="BU140" s="20"/>
      <c r="BV140" s="20"/>
      <c r="BW140" s="28"/>
      <c r="BX140" s="28"/>
      <c r="BZ140" s="29"/>
      <c r="CA140" s="29"/>
      <c r="CB140" s="29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4"/>
      <c r="CP140" s="24"/>
      <c r="CQ140" s="24"/>
      <c r="CR140" s="24"/>
      <c r="CS140" s="25"/>
      <c r="CT140" s="25"/>
      <c r="CU140" s="25"/>
      <c r="CV140" s="23"/>
      <c r="CW140" s="23"/>
      <c r="CX140" s="25"/>
      <c r="CY140" s="23"/>
      <c r="CZ140" s="23"/>
      <c r="DE140" s="15"/>
      <c r="DF140" s="16"/>
      <c r="DH140" s="15"/>
      <c r="DI140" s="15"/>
      <c r="DJ140" s="15"/>
      <c r="DK140" s="15"/>
      <c r="DL140" s="15"/>
      <c r="DM140" s="15"/>
      <c r="DN140" s="15"/>
      <c r="DO140" s="20"/>
      <c r="DP140" s="20"/>
      <c r="DQ140" s="20"/>
      <c r="DR140" s="20"/>
      <c r="DS140" s="20"/>
    </row>
    <row r="141" spans="45:123" s="14" customFormat="1" ht="16.5" customHeight="1" x14ac:dyDescent="0.15"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20"/>
      <c r="BU141" s="20"/>
      <c r="BV141" s="20"/>
      <c r="BW141" s="28"/>
      <c r="BX141" s="28"/>
      <c r="BZ141" s="29"/>
      <c r="CA141" s="29"/>
      <c r="CB141" s="29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4"/>
      <c r="CP141" s="24"/>
      <c r="CQ141" s="24"/>
      <c r="CR141" s="24"/>
      <c r="CS141" s="25"/>
      <c r="CT141" s="25"/>
      <c r="CU141" s="25"/>
      <c r="CV141" s="23"/>
      <c r="CW141" s="23"/>
      <c r="CX141" s="25"/>
      <c r="CY141" s="23"/>
      <c r="CZ141" s="23"/>
      <c r="DE141" s="15"/>
      <c r="DF141" s="16"/>
      <c r="DH141" s="15"/>
      <c r="DI141" s="15"/>
      <c r="DJ141" s="15"/>
      <c r="DK141" s="15"/>
      <c r="DL141" s="15"/>
      <c r="DM141" s="15"/>
      <c r="DN141" s="15"/>
      <c r="DO141" s="20"/>
      <c r="DP141" s="20"/>
      <c r="DQ141" s="20"/>
      <c r="DR141" s="20"/>
      <c r="DS141" s="20"/>
    </row>
    <row r="142" spans="45:123" s="14" customFormat="1" ht="16.5" customHeight="1" x14ac:dyDescent="0.15"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8"/>
      <c r="BX142" s="28"/>
      <c r="BZ142" s="29"/>
      <c r="CA142" s="29"/>
      <c r="CB142" s="29"/>
      <c r="CC142" s="23"/>
      <c r="CD142" s="23"/>
      <c r="CE142" s="23"/>
      <c r="CF142" s="23"/>
      <c r="CG142" s="23"/>
      <c r="CH142" s="23"/>
      <c r="CI142" s="23"/>
      <c r="CJ142" s="23"/>
      <c r="CK142" s="23"/>
      <c r="CL142" s="23"/>
      <c r="CM142" s="23"/>
      <c r="CN142" s="23"/>
      <c r="CO142" s="24"/>
      <c r="CP142" s="24"/>
      <c r="CQ142" s="24"/>
      <c r="CR142" s="24"/>
      <c r="CS142" s="25"/>
      <c r="CT142" s="25"/>
      <c r="CU142" s="25"/>
      <c r="CV142" s="23"/>
      <c r="CW142" s="23"/>
      <c r="CX142" s="25"/>
      <c r="CY142" s="23"/>
      <c r="CZ142" s="23"/>
      <c r="DE142" s="15"/>
      <c r="DF142" s="16"/>
      <c r="DH142" s="15"/>
      <c r="DI142" s="15"/>
      <c r="DJ142" s="15"/>
      <c r="DK142" s="15"/>
      <c r="DL142" s="15"/>
      <c r="DM142" s="15"/>
      <c r="DN142" s="15"/>
      <c r="DO142" s="20"/>
      <c r="DP142" s="20"/>
      <c r="DQ142" s="20"/>
      <c r="DR142" s="20"/>
      <c r="DS142" s="20"/>
    </row>
    <row r="143" spans="45:123" s="14" customFormat="1" ht="16.5" customHeight="1" x14ac:dyDescent="0.15"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8"/>
      <c r="BX143" s="28"/>
      <c r="BZ143" s="29"/>
      <c r="CA143" s="29"/>
      <c r="CB143" s="29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4"/>
      <c r="CP143" s="24"/>
      <c r="CQ143" s="24"/>
      <c r="CR143" s="24"/>
      <c r="CS143" s="25"/>
      <c r="CT143" s="25"/>
      <c r="CU143" s="25"/>
      <c r="CV143" s="23"/>
      <c r="CW143" s="23"/>
      <c r="CX143" s="25"/>
      <c r="CY143" s="23"/>
      <c r="CZ143" s="23"/>
      <c r="DE143" s="15"/>
      <c r="DF143" s="16"/>
      <c r="DH143" s="15"/>
      <c r="DI143" s="15"/>
      <c r="DJ143" s="15"/>
      <c r="DK143" s="15"/>
      <c r="DL143" s="15"/>
      <c r="DM143" s="15"/>
      <c r="DN143" s="15"/>
      <c r="DO143" s="20"/>
      <c r="DP143" s="20"/>
      <c r="DQ143" s="20"/>
      <c r="DR143" s="20"/>
      <c r="DS143" s="20"/>
    </row>
    <row r="144" spans="45:123" s="14" customFormat="1" ht="16.5" customHeight="1" x14ac:dyDescent="0.15"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8"/>
      <c r="BX144" s="28"/>
      <c r="BZ144" s="29"/>
      <c r="CA144" s="29"/>
      <c r="CB144" s="29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4"/>
      <c r="CP144" s="24"/>
      <c r="CQ144" s="24"/>
      <c r="CR144" s="24"/>
      <c r="CS144" s="25"/>
      <c r="CT144" s="25"/>
      <c r="CU144" s="25"/>
      <c r="CV144" s="23"/>
      <c r="CW144" s="23"/>
      <c r="CX144" s="25"/>
      <c r="CY144" s="23"/>
      <c r="CZ144" s="23"/>
      <c r="DE144" s="15"/>
      <c r="DF144" s="16"/>
      <c r="DH144" s="15"/>
      <c r="DI144" s="15"/>
      <c r="DJ144" s="15"/>
      <c r="DK144" s="15"/>
      <c r="DL144" s="15"/>
      <c r="DM144" s="15"/>
      <c r="DN144" s="15"/>
      <c r="DO144" s="20"/>
      <c r="DP144" s="20"/>
      <c r="DQ144" s="20"/>
      <c r="DR144" s="20"/>
      <c r="DS144" s="20"/>
    </row>
    <row r="145" spans="45:123" s="14" customFormat="1" ht="16.5" customHeight="1" x14ac:dyDescent="0.15"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8"/>
      <c r="BX145" s="28"/>
      <c r="BZ145" s="29"/>
      <c r="CA145" s="29"/>
      <c r="CB145" s="29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4"/>
      <c r="CP145" s="24"/>
      <c r="CQ145" s="24"/>
      <c r="CR145" s="24"/>
      <c r="CS145" s="25"/>
      <c r="CT145" s="25"/>
      <c r="CU145" s="25"/>
      <c r="CV145" s="23"/>
      <c r="CW145" s="23"/>
      <c r="CX145" s="25"/>
      <c r="CY145" s="23"/>
      <c r="CZ145" s="23"/>
      <c r="DE145" s="15"/>
      <c r="DF145" s="16"/>
      <c r="DH145" s="15"/>
      <c r="DI145" s="15"/>
      <c r="DJ145" s="15"/>
      <c r="DK145" s="15"/>
      <c r="DL145" s="15"/>
      <c r="DM145" s="15"/>
      <c r="DN145" s="15"/>
      <c r="DO145" s="20"/>
      <c r="DP145" s="20"/>
      <c r="DQ145" s="20"/>
      <c r="DR145" s="20"/>
      <c r="DS145" s="20"/>
    </row>
    <row r="146" spans="45:123" s="14" customFormat="1" ht="16.5" customHeight="1" x14ac:dyDescent="0.15"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  <c r="BV146" s="20"/>
      <c r="BW146" s="28"/>
      <c r="BX146" s="28"/>
      <c r="BZ146" s="29"/>
      <c r="CA146" s="29"/>
      <c r="CB146" s="29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4"/>
      <c r="CP146" s="24"/>
      <c r="CQ146" s="24"/>
      <c r="CR146" s="24"/>
      <c r="CS146" s="25"/>
      <c r="CT146" s="25"/>
      <c r="CU146" s="25"/>
      <c r="CV146" s="23"/>
      <c r="CW146" s="23"/>
      <c r="CX146" s="25"/>
      <c r="CY146" s="23"/>
      <c r="CZ146" s="23"/>
      <c r="DE146" s="15"/>
      <c r="DF146" s="16"/>
      <c r="DH146" s="15"/>
      <c r="DI146" s="15"/>
      <c r="DJ146" s="15"/>
      <c r="DK146" s="15"/>
      <c r="DL146" s="15"/>
      <c r="DM146" s="15"/>
      <c r="DN146" s="15"/>
      <c r="DO146" s="20"/>
      <c r="DP146" s="20"/>
      <c r="DQ146" s="20"/>
      <c r="DR146" s="20"/>
      <c r="DS146" s="20"/>
    </row>
    <row r="147" spans="45:123" s="14" customFormat="1" ht="16.5" customHeight="1" x14ac:dyDescent="0.15"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8"/>
      <c r="BX147" s="28"/>
      <c r="BZ147" s="29"/>
      <c r="CA147" s="29"/>
      <c r="CB147" s="29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4"/>
      <c r="CP147" s="24"/>
      <c r="CQ147" s="24"/>
      <c r="CR147" s="24"/>
      <c r="CS147" s="25"/>
      <c r="CT147" s="25"/>
      <c r="CU147" s="25"/>
      <c r="CV147" s="23"/>
      <c r="CW147" s="23"/>
      <c r="CX147" s="25"/>
      <c r="CY147" s="23"/>
      <c r="CZ147" s="23"/>
      <c r="DE147" s="15"/>
      <c r="DF147" s="16"/>
      <c r="DH147" s="15"/>
      <c r="DI147" s="15"/>
      <c r="DJ147" s="15"/>
      <c r="DK147" s="15"/>
      <c r="DL147" s="15"/>
      <c r="DM147" s="15"/>
      <c r="DN147" s="15"/>
      <c r="DO147" s="20"/>
      <c r="DP147" s="20"/>
      <c r="DQ147" s="20"/>
      <c r="DR147" s="20"/>
      <c r="DS147" s="20"/>
    </row>
    <row r="148" spans="45:123" s="14" customFormat="1" ht="16.5" customHeight="1" x14ac:dyDescent="0.15"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0"/>
      <c r="BU148" s="20"/>
      <c r="BV148" s="20"/>
      <c r="BW148" s="28"/>
      <c r="BX148" s="28"/>
      <c r="BZ148" s="29"/>
      <c r="CA148" s="29"/>
      <c r="CB148" s="29"/>
      <c r="CC148" s="23"/>
      <c r="CD148" s="23"/>
      <c r="CE148" s="23"/>
      <c r="CF148" s="23"/>
      <c r="CG148" s="23"/>
      <c r="CH148" s="23"/>
      <c r="CI148" s="23"/>
      <c r="CJ148" s="23"/>
      <c r="CK148" s="23"/>
      <c r="CL148" s="23"/>
      <c r="CM148" s="23"/>
      <c r="CN148" s="23"/>
      <c r="CO148" s="24"/>
      <c r="CP148" s="24"/>
      <c r="CQ148" s="24"/>
      <c r="CR148" s="24"/>
      <c r="CS148" s="25"/>
      <c r="CT148" s="25"/>
      <c r="CU148" s="25"/>
      <c r="CV148" s="23"/>
      <c r="CW148" s="23"/>
      <c r="CX148" s="25"/>
      <c r="CY148" s="23"/>
      <c r="CZ148" s="23"/>
      <c r="DE148" s="15"/>
      <c r="DF148" s="16"/>
      <c r="DH148" s="15"/>
      <c r="DI148" s="15"/>
      <c r="DJ148" s="15"/>
      <c r="DK148" s="15"/>
      <c r="DL148" s="15"/>
      <c r="DM148" s="15"/>
      <c r="DN148" s="15"/>
      <c r="DO148" s="20"/>
      <c r="DP148" s="20"/>
      <c r="DQ148" s="20"/>
      <c r="DR148" s="20"/>
      <c r="DS148" s="20"/>
    </row>
    <row r="149" spans="45:123" s="14" customFormat="1" ht="16.5" customHeight="1" x14ac:dyDescent="0.15"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8"/>
      <c r="BX149" s="28"/>
      <c r="BZ149" s="29"/>
      <c r="CA149" s="29"/>
      <c r="CB149" s="29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4"/>
      <c r="CP149" s="24"/>
      <c r="CQ149" s="24"/>
      <c r="CR149" s="24"/>
      <c r="CS149" s="25"/>
      <c r="CT149" s="25"/>
      <c r="CU149" s="25"/>
      <c r="CV149" s="23"/>
      <c r="CW149" s="23"/>
      <c r="CX149" s="25"/>
      <c r="CY149" s="23"/>
      <c r="CZ149" s="23"/>
      <c r="DE149" s="15"/>
      <c r="DF149" s="16"/>
      <c r="DH149" s="15"/>
      <c r="DI149" s="15"/>
      <c r="DJ149" s="15"/>
      <c r="DK149" s="15"/>
      <c r="DL149" s="15"/>
      <c r="DM149" s="15"/>
      <c r="DN149" s="15"/>
      <c r="DO149" s="20"/>
      <c r="DP149" s="20"/>
      <c r="DQ149" s="20"/>
      <c r="DR149" s="20"/>
      <c r="DS149" s="20"/>
    </row>
    <row r="150" spans="45:123" s="14" customFormat="1" ht="16.5" customHeight="1" x14ac:dyDescent="0.15"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0"/>
      <c r="BU150" s="20"/>
      <c r="BV150" s="20"/>
      <c r="BW150" s="28"/>
      <c r="BX150" s="28"/>
      <c r="BZ150" s="29"/>
      <c r="CA150" s="29"/>
      <c r="CB150" s="29"/>
      <c r="CC150" s="23"/>
      <c r="CD150" s="23"/>
      <c r="CE150" s="23"/>
      <c r="CF150" s="23"/>
      <c r="CG150" s="23"/>
      <c r="CH150" s="23"/>
      <c r="CI150" s="23"/>
      <c r="CJ150" s="23"/>
      <c r="CK150" s="23"/>
      <c r="CL150" s="23"/>
      <c r="CM150" s="23"/>
      <c r="CN150" s="23"/>
      <c r="CO150" s="24"/>
      <c r="CP150" s="24"/>
      <c r="CQ150" s="24"/>
      <c r="CR150" s="24"/>
      <c r="CS150" s="25"/>
      <c r="CT150" s="25"/>
      <c r="CU150" s="25"/>
      <c r="CV150" s="23"/>
      <c r="CW150" s="23"/>
      <c r="CX150" s="25"/>
      <c r="CY150" s="23"/>
      <c r="CZ150" s="23"/>
      <c r="DE150" s="15"/>
      <c r="DF150" s="16"/>
      <c r="DH150" s="15"/>
      <c r="DI150" s="15"/>
      <c r="DJ150" s="15"/>
      <c r="DK150" s="15"/>
      <c r="DL150" s="15"/>
      <c r="DM150" s="15"/>
      <c r="DN150" s="15"/>
      <c r="DO150" s="20"/>
      <c r="DP150" s="20"/>
      <c r="DQ150" s="20"/>
      <c r="DR150" s="20"/>
      <c r="DS150" s="20"/>
    </row>
    <row r="151" spans="45:123" s="14" customFormat="1" ht="16.5" customHeight="1" x14ac:dyDescent="0.15"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8"/>
      <c r="BX151" s="28"/>
      <c r="BZ151" s="29"/>
      <c r="CA151" s="29"/>
      <c r="CB151" s="29"/>
      <c r="CC151" s="23"/>
      <c r="CD151" s="23"/>
      <c r="CE151" s="23"/>
      <c r="CF151" s="23"/>
      <c r="CG151" s="23"/>
      <c r="CH151" s="23"/>
      <c r="CI151" s="23"/>
      <c r="CJ151" s="23"/>
      <c r="CK151" s="23"/>
      <c r="CL151" s="23"/>
      <c r="CM151" s="23"/>
      <c r="CN151" s="23"/>
      <c r="CO151" s="24"/>
      <c r="CP151" s="24"/>
      <c r="CQ151" s="24"/>
      <c r="CR151" s="24"/>
      <c r="CS151" s="25"/>
      <c r="CT151" s="25"/>
      <c r="CU151" s="25"/>
      <c r="CV151" s="23"/>
      <c r="CW151" s="23"/>
      <c r="CX151" s="25"/>
      <c r="CY151" s="23"/>
      <c r="CZ151" s="23"/>
      <c r="DE151" s="15"/>
      <c r="DF151" s="16"/>
      <c r="DH151" s="15"/>
      <c r="DI151" s="15"/>
      <c r="DJ151" s="15"/>
      <c r="DK151" s="15"/>
      <c r="DL151" s="15"/>
      <c r="DM151" s="15"/>
      <c r="DN151" s="15"/>
      <c r="DO151" s="20"/>
      <c r="DP151" s="20"/>
      <c r="DQ151" s="20"/>
      <c r="DR151" s="20"/>
      <c r="DS151" s="20"/>
    </row>
    <row r="152" spans="45:123" s="14" customFormat="1" ht="16.5" customHeight="1" x14ac:dyDescent="0.15"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20"/>
      <c r="BR152" s="20"/>
      <c r="BS152" s="20"/>
      <c r="BT152" s="20"/>
      <c r="BU152" s="20"/>
      <c r="BV152" s="20"/>
      <c r="BW152" s="28"/>
      <c r="BX152" s="28"/>
      <c r="BZ152" s="29"/>
      <c r="CA152" s="29"/>
      <c r="CB152" s="29"/>
      <c r="CC152" s="23"/>
      <c r="CD152" s="23"/>
      <c r="CE152" s="23"/>
      <c r="CF152" s="23"/>
      <c r="CG152" s="23"/>
      <c r="CH152" s="23"/>
      <c r="CI152" s="23"/>
      <c r="CJ152" s="23"/>
      <c r="CK152" s="23"/>
      <c r="CL152" s="23"/>
      <c r="CM152" s="23"/>
      <c r="CN152" s="23"/>
      <c r="CO152" s="24"/>
      <c r="CP152" s="24"/>
      <c r="CQ152" s="24"/>
      <c r="CR152" s="24"/>
      <c r="CS152" s="25"/>
      <c r="CT152" s="25"/>
      <c r="CU152" s="25"/>
      <c r="CV152" s="23"/>
      <c r="CW152" s="23"/>
      <c r="CX152" s="25"/>
      <c r="CY152" s="23"/>
      <c r="CZ152" s="23"/>
      <c r="DE152" s="15"/>
      <c r="DF152" s="16"/>
      <c r="DH152" s="15"/>
      <c r="DI152" s="15"/>
      <c r="DJ152" s="15"/>
      <c r="DK152" s="15"/>
      <c r="DL152" s="15"/>
      <c r="DM152" s="15"/>
      <c r="DN152" s="15"/>
      <c r="DO152" s="20"/>
      <c r="DP152" s="20"/>
      <c r="DQ152" s="20"/>
      <c r="DR152" s="20"/>
      <c r="DS152" s="20"/>
    </row>
    <row r="153" spans="45:123" s="14" customFormat="1" ht="16.5" customHeight="1" x14ac:dyDescent="0.15"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20"/>
      <c r="BW153" s="28"/>
      <c r="BX153" s="28"/>
      <c r="BZ153" s="29"/>
      <c r="CA153" s="29"/>
      <c r="CB153" s="29"/>
      <c r="CC153" s="23"/>
      <c r="CD153" s="23"/>
      <c r="CE153" s="23"/>
      <c r="CF153" s="23"/>
      <c r="CG153" s="23"/>
      <c r="CH153" s="23"/>
      <c r="CI153" s="23"/>
      <c r="CJ153" s="23"/>
      <c r="CK153" s="23"/>
      <c r="CL153" s="23"/>
      <c r="CM153" s="23"/>
      <c r="CN153" s="23"/>
      <c r="CO153" s="24"/>
      <c r="CP153" s="24"/>
      <c r="CQ153" s="24"/>
      <c r="CR153" s="24"/>
      <c r="CS153" s="25"/>
      <c r="CT153" s="25"/>
      <c r="CU153" s="25"/>
      <c r="CV153" s="23"/>
      <c r="CW153" s="23"/>
      <c r="CX153" s="25"/>
      <c r="CY153" s="23"/>
      <c r="CZ153" s="23"/>
      <c r="DE153" s="15"/>
      <c r="DF153" s="16"/>
      <c r="DH153" s="15"/>
      <c r="DI153" s="15"/>
      <c r="DJ153" s="15"/>
      <c r="DK153" s="15"/>
      <c r="DL153" s="15"/>
      <c r="DM153" s="15"/>
      <c r="DN153" s="15"/>
      <c r="DO153" s="20"/>
      <c r="DP153" s="20"/>
      <c r="DQ153" s="20"/>
      <c r="DR153" s="20"/>
      <c r="DS153" s="20"/>
    </row>
    <row r="154" spans="45:123" s="14" customFormat="1" ht="16.5" customHeight="1" x14ac:dyDescent="0.15"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20"/>
      <c r="BW154" s="28"/>
      <c r="BX154" s="28"/>
      <c r="BZ154" s="29"/>
      <c r="CA154" s="29"/>
      <c r="CB154" s="29"/>
      <c r="CC154" s="23"/>
      <c r="CD154" s="23"/>
      <c r="CE154" s="23"/>
      <c r="CF154" s="23"/>
      <c r="CG154" s="23"/>
      <c r="CH154" s="23"/>
      <c r="CI154" s="23"/>
      <c r="CJ154" s="23"/>
      <c r="CK154" s="23"/>
      <c r="CL154" s="23"/>
      <c r="CM154" s="23"/>
      <c r="CN154" s="23"/>
      <c r="CO154" s="24"/>
      <c r="CP154" s="24"/>
      <c r="CQ154" s="24"/>
      <c r="CR154" s="24"/>
      <c r="CS154" s="25"/>
      <c r="CT154" s="25"/>
      <c r="CU154" s="25"/>
      <c r="CV154" s="23"/>
      <c r="CW154" s="23"/>
      <c r="CX154" s="25"/>
      <c r="CY154" s="23"/>
      <c r="CZ154" s="23"/>
      <c r="DE154" s="15"/>
      <c r="DF154" s="16"/>
      <c r="DH154" s="15"/>
      <c r="DI154" s="15"/>
      <c r="DJ154" s="15"/>
      <c r="DK154" s="15"/>
      <c r="DL154" s="15"/>
      <c r="DM154" s="15"/>
      <c r="DN154" s="15"/>
      <c r="DO154" s="20"/>
      <c r="DP154" s="20"/>
      <c r="DQ154" s="20"/>
      <c r="DR154" s="20"/>
      <c r="DS154" s="20"/>
    </row>
    <row r="155" spans="45:123" s="14" customFormat="1" ht="16.5" customHeight="1" x14ac:dyDescent="0.15"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8"/>
      <c r="BX155" s="28"/>
      <c r="BZ155" s="29"/>
      <c r="CA155" s="29"/>
      <c r="CB155" s="29"/>
      <c r="CC155" s="23"/>
      <c r="CD155" s="23"/>
      <c r="CE155" s="23"/>
      <c r="CF155" s="23"/>
      <c r="CG155" s="23"/>
      <c r="CH155" s="23"/>
      <c r="CI155" s="23"/>
      <c r="CJ155" s="23"/>
      <c r="CK155" s="23"/>
      <c r="CL155" s="23"/>
      <c r="CM155" s="23"/>
      <c r="CN155" s="23"/>
      <c r="CO155" s="24"/>
      <c r="CP155" s="24"/>
      <c r="CQ155" s="24"/>
      <c r="CR155" s="24"/>
      <c r="CS155" s="25"/>
      <c r="CT155" s="25"/>
      <c r="CU155" s="25"/>
      <c r="CV155" s="23"/>
      <c r="CW155" s="23"/>
      <c r="CX155" s="25"/>
      <c r="CY155" s="23"/>
      <c r="CZ155" s="23"/>
      <c r="DE155" s="15"/>
      <c r="DF155" s="16"/>
      <c r="DH155" s="15"/>
      <c r="DI155" s="15"/>
      <c r="DJ155" s="15"/>
      <c r="DK155" s="15"/>
      <c r="DL155" s="15"/>
      <c r="DM155" s="15"/>
      <c r="DN155" s="15"/>
      <c r="DO155" s="20"/>
      <c r="DP155" s="20"/>
      <c r="DQ155" s="20"/>
      <c r="DR155" s="20"/>
      <c r="DS155" s="20"/>
    </row>
    <row r="156" spans="45:123" s="14" customFormat="1" ht="16.5" customHeight="1" x14ac:dyDescent="0.15"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0"/>
      <c r="BP156" s="20"/>
      <c r="BQ156" s="20"/>
      <c r="BR156" s="20"/>
      <c r="BS156" s="20"/>
      <c r="BT156" s="20"/>
      <c r="BU156" s="20"/>
      <c r="BV156" s="20"/>
      <c r="BW156" s="28"/>
      <c r="BX156" s="28"/>
      <c r="BZ156" s="29"/>
      <c r="CA156" s="29"/>
      <c r="CB156" s="29"/>
      <c r="CC156" s="23"/>
      <c r="CD156" s="23"/>
      <c r="CE156" s="23"/>
      <c r="CF156" s="23"/>
      <c r="CG156" s="23"/>
      <c r="CH156" s="23"/>
      <c r="CI156" s="23"/>
      <c r="CJ156" s="23"/>
      <c r="CK156" s="23"/>
      <c r="CL156" s="23"/>
      <c r="CM156" s="23"/>
      <c r="CN156" s="23"/>
      <c r="CO156" s="24"/>
      <c r="CP156" s="24"/>
      <c r="CQ156" s="24"/>
      <c r="CR156" s="24"/>
      <c r="CS156" s="25"/>
      <c r="CT156" s="25"/>
      <c r="CU156" s="25"/>
      <c r="CV156" s="23"/>
      <c r="CW156" s="23"/>
      <c r="CX156" s="25"/>
      <c r="CY156" s="23"/>
      <c r="CZ156" s="23"/>
      <c r="DE156" s="15"/>
      <c r="DF156" s="16"/>
      <c r="DH156" s="15"/>
      <c r="DI156" s="15"/>
      <c r="DJ156" s="15"/>
      <c r="DK156" s="15"/>
      <c r="DL156" s="15"/>
      <c r="DM156" s="15"/>
      <c r="DN156" s="15"/>
      <c r="DO156" s="20"/>
      <c r="DP156" s="20"/>
      <c r="DQ156" s="20"/>
      <c r="DR156" s="20"/>
      <c r="DS156" s="20"/>
    </row>
    <row r="157" spans="45:123" s="14" customFormat="1" ht="16.5" customHeight="1" x14ac:dyDescent="0.15"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0"/>
      <c r="BU157" s="20"/>
      <c r="BV157" s="20"/>
      <c r="BW157" s="28"/>
      <c r="BX157" s="28"/>
      <c r="BZ157" s="29"/>
      <c r="CA157" s="29"/>
      <c r="CB157" s="29"/>
      <c r="CC157" s="23"/>
      <c r="CD157" s="23"/>
      <c r="CE157" s="23"/>
      <c r="CF157" s="23"/>
      <c r="CG157" s="23"/>
      <c r="CH157" s="23"/>
      <c r="CI157" s="23"/>
      <c r="CJ157" s="23"/>
      <c r="CK157" s="23"/>
      <c r="CL157" s="23"/>
      <c r="CM157" s="23"/>
      <c r="CN157" s="23"/>
      <c r="CO157" s="24"/>
      <c r="CP157" s="24"/>
      <c r="CQ157" s="24"/>
      <c r="CR157" s="24"/>
      <c r="CS157" s="25"/>
      <c r="CT157" s="25"/>
      <c r="CU157" s="25"/>
      <c r="CV157" s="23"/>
      <c r="CW157" s="23"/>
      <c r="CX157" s="25"/>
      <c r="CY157" s="23"/>
      <c r="CZ157" s="23"/>
      <c r="DE157" s="15"/>
      <c r="DF157" s="16"/>
      <c r="DH157" s="15"/>
      <c r="DI157" s="15"/>
      <c r="DJ157" s="15"/>
      <c r="DK157" s="15"/>
      <c r="DL157" s="15"/>
      <c r="DM157" s="15"/>
      <c r="DN157" s="15"/>
      <c r="DO157" s="20"/>
      <c r="DP157" s="20"/>
      <c r="DQ157" s="20"/>
      <c r="DR157" s="20"/>
      <c r="DS157" s="20"/>
    </row>
    <row r="158" spans="45:123" s="14" customFormat="1" ht="16.5" customHeight="1" x14ac:dyDescent="0.15"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20"/>
      <c r="BW158" s="28"/>
      <c r="BX158" s="28"/>
      <c r="BZ158" s="29"/>
      <c r="CA158" s="29"/>
      <c r="CB158" s="29"/>
      <c r="CC158" s="23"/>
      <c r="CD158" s="23"/>
      <c r="CE158" s="23"/>
      <c r="CF158" s="23"/>
      <c r="CG158" s="23"/>
      <c r="CH158" s="23"/>
      <c r="CI158" s="23"/>
      <c r="CJ158" s="23"/>
      <c r="CK158" s="23"/>
      <c r="CL158" s="23"/>
      <c r="CM158" s="23"/>
      <c r="CN158" s="23"/>
      <c r="CO158" s="24"/>
      <c r="CP158" s="24"/>
      <c r="CQ158" s="24"/>
      <c r="CR158" s="24"/>
      <c r="CS158" s="25"/>
      <c r="CT158" s="25"/>
      <c r="CU158" s="25"/>
      <c r="CV158" s="23"/>
      <c r="CW158" s="23"/>
      <c r="CX158" s="25"/>
      <c r="CY158" s="23"/>
      <c r="CZ158" s="23"/>
      <c r="DE158" s="15"/>
      <c r="DF158" s="16"/>
      <c r="DH158" s="15"/>
      <c r="DI158" s="15"/>
      <c r="DJ158" s="15"/>
      <c r="DK158" s="15"/>
      <c r="DL158" s="15"/>
      <c r="DM158" s="15"/>
      <c r="DN158" s="15"/>
      <c r="DO158" s="20"/>
      <c r="DP158" s="20"/>
      <c r="DQ158" s="20"/>
      <c r="DR158" s="20"/>
      <c r="DS158" s="20"/>
    </row>
    <row r="159" spans="45:123" s="14" customFormat="1" ht="16.5" customHeight="1" x14ac:dyDescent="0.15"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0"/>
      <c r="BU159" s="20"/>
      <c r="BV159" s="20"/>
      <c r="BW159" s="28"/>
      <c r="BX159" s="28"/>
      <c r="BZ159" s="29"/>
      <c r="CA159" s="29"/>
      <c r="CB159" s="29"/>
      <c r="CC159" s="23"/>
      <c r="CD159" s="23"/>
      <c r="CE159" s="23"/>
      <c r="CF159" s="23"/>
      <c r="CG159" s="23"/>
      <c r="CH159" s="23"/>
      <c r="CI159" s="23"/>
      <c r="CJ159" s="23"/>
      <c r="CK159" s="23"/>
      <c r="CL159" s="23"/>
      <c r="CM159" s="23"/>
      <c r="CN159" s="23"/>
      <c r="CO159" s="24"/>
      <c r="CP159" s="24"/>
      <c r="CQ159" s="24"/>
      <c r="CR159" s="24"/>
      <c r="CS159" s="25"/>
      <c r="CT159" s="25"/>
      <c r="CU159" s="25"/>
      <c r="CV159" s="23"/>
      <c r="CW159" s="23"/>
      <c r="CX159" s="25"/>
      <c r="CY159" s="23"/>
      <c r="CZ159" s="23"/>
      <c r="DE159" s="15"/>
      <c r="DF159" s="16"/>
      <c r="DH159" s="15"/>
      <c r="DI159" s="15"/>
      <c r="DJ159" s="15"/>
      <c r="DK159" s="15"/>
      <c r="DL159" s="15"/>
      <c r="DM159" s="15"/>
      <c r="DN159" s="15"/>
      <c r="DO159" s="20"/>
      <c r="DP159" s="20"/>
      <c r="DQ159" s="20"/>
      <c r="DR159" s="20"/>
      <c r="DS159" s="20"/>
    </row>
    <row r="160" spans="45:123" s="14" customFormat="1" ht="16.5" customHeight="1" x14ac:dyDescent="0.15"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8"/>
      <c r="BX160" s="28"/>
      <c r="BZ160" s="29"/>
      <c r="CA160" s="29"/>
      <c r="CB160" s="29"/>
      <c r="CC160" s="23"/>
      <c r="CD160" s="23"/>
      <c r="CE160" s="23"/>
      <c r="CF160" s="23"/>
      <c r="CG160" s="23"/>
      <c r="CH160" s="23"/>
      <c r="CI160" s="23"/>
      <c r="CJ160" s="23"/>
      <c r="CK160" s="23"/>
      <c r="CL160" s="23"/>
      <c r="CM160" s="23"/>
      <c r="CN160" s="23"/>
      <c r="CO160" s="24"/>
      <c r="CP160" s="24"/>
      <c r="CQ160" s="24"/>
      <c r="CR160" s="24"/>
      <c r="CS160" s="25"/>
      <c r="CT160" s="25"/>
      <c r="CU160" s="25"/>
      <c r="CV160" s="23"/>
      <c r="CW160" s="23"/>
      <c r="CX160" s="25"/>
      <c r="CY160" s="23"/>
      <c r="CZ160" s="23"/>
      <c r="DE160" s="15"/>
      <c r="DF160" s="16"/>
      <c r="DH160" s="15"/>
      <c r="DI160" s="15"/>
      <c r="DJ160" s="15"/>
      <c r="DK160" s="15"/>
      <c r="DL160" s="15"/>
      <c r="DM160" s="15"/>
      <c r="DN160" s="15"/>
      <c r="DO160" s="20"/>
      <c r="DP160" s="20"/>
      <c r="DQ160" s="20"/>
      <c r="DR160" s="20"/>
      <c r="DS160" s="20"/>
    </row>
    <row r="161" spans="19:123" s="14" customFormat="1" ht="16.5" customHeight="1" x14ac:dyDescent="0.15"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128"/>
      <c r="BX161" s="128"/>
      <c r="BZ161" s="29"/>
      <c r="CA161" s="29"/>
      <c r="CB161" s="29"/>
      <c r="CC161" s="23"/>
      <c r="CD161" s="23"/>
      <c r="CE161" s="23"/>
      <c r="CF161" s="23"/>
      <c r="CG161" s="23"/>
      <c r="CH161" s="23"/>
      <c r="CI161" s="23"/>
      <c r="CJ161" s="23"/>
      <c r="CK161" s="23"/>
      <c r="CL161" s="23"/>
      <c r="CM161" s="23"/>
      <c r="CN161" s="23"/>
      <c r="CO161" s="24"/>
      <c r="CP161" s="24"/>
      <c r="CQ161" s="24"/>
      <c r="CR161" s="24"/>
      <c r="CS161" s="25"/>
      <c r="CT161" s="25"/>
      <c r="CU161" s="25"/>
      <c r="CV161" s="23"/>
      <c r="CW161" s="23"/>
      <c r="CX161" s="25"/>
      <c r="CY161" s="23"/>
      <c r="CZ161" s="23"/>
      <c r="DE161" s="15"/>
      <c r="DF161" s="16"/>
      <c r="DH161" s="15"/>
      <c r="DI161" s="15"/>
      <c r="DJ161" s="15"/>
      <c r="DK161" s="15"/>
      <c r="DL161" s="15"/>
      <c r="DM161" s="15"/>
      <c r="DN161" s="15"/>
      <c r="DO161" s="20"/>
      <c r="DP161" s="20"/>
      <c r="DQ161" s="20"/>
      <c r="DR161" s="20"/>
      <c r="DS161" s="20"/>
    </row>
    <row r="162" spans="19:123" s="14" customFormat="1" ht="16.5" customHeight="1" x14ac:dyDescent="0.15"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0"/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20"/>
      <c r="BW162" s="28"/>
      <c r="BX162" s="28"/>
      <c r="BZ162" s="29"/>
      <c r="CA162" s="29"/>
      <c r="CB162" s="29"/>
      <c r="CC162" s="23"/>
      <c r="CD162" s="23"/>
      <c r="CE162" s="23"/>
      <c r="CF162" s="23"/>
      <c r="CG162" s="23"/>
      <c r="CH162" s="23"/>
      <c r="CI162" s="23"/>
      <c r="CJ162" s="23"/>
      <c r="CK162" s="23"/>
      <c r="CL162" s="23"/>
      <c r="CM162" s="23"/>
      <c r="CN162" s="23"/>
      <c r="CO162" s="24"/>
      <c r="CP162" s="24"/>
      <c r="CQ162" s="24"/>
      <c r="CR162" s="24"/>
      <c r="CS162" s="25"/>
      <c r="CT162" s="25"/>
      <c r="CU162" s="25"/>
      <c r="CV162" s="23"/>
      <c r="CW162" s="23"/>
      <c r="CX162" s="25"/>
      <c r="CY162" s="23"/>
      <c r="CZ162" s="23"/>
      <c r="DE162" s="15"/>
      <c r="DF162" s="16"/>
      <c r="DH162" s="15"/>
      <c r="DI162" s="15"/>
      <c r="DJ162" s="15"/>
      <c r="DK162" s="15"/>
      <c r="DL162" s="15"/>
      <c r="DM162" s="15"/>
      <c r="DN162" s="15"/>
      <c r="DO162" s="20"/>
      <c r="DP162" s="20"/>
      <c r="DQ162" s="20"/>
      <c r="DR162" s="20"/>
      <c r="DS162" s="20"/>
    </row>
    <row r="163" spans="19:123" s="14" customFormat="1" ht="16.5" customHeight="1" x14ac:dyDescent="0.15">
      <c r="S163" s="18"/>
      <c r="T163" s="22"/>
      <c r="U163" s="20"/>
      <c r="V163" s="20"/>
      <c r="W163" s="20"/>
      <c r="X163" s="22"/>
      <c r="Y163" s="22"/>
      <c r="Z163" s="20"/>
      <c r="AA163" s="20"/>
      <c r="AB163" s="20"/>
      <c r="AC163" s="22"/>
      <c r="AD163" s="20"/>
      <c r="AE163" s="20"/>
      <c r="AF163" s="20"/>
      <c r="AG163" s="22"/>
      <c r="AH163" s="20"/>
      <c r="AI163" s="20"/>
      <c r="AJ163" s="20"/>
      <c r="AK163" s="22"/>
      <c r="AL163" s="20"/>
      <c r="AM163" s="20"/>
      <c r="AN163" s="20"/>
      <c r="AO163" s="22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8"/>
      <c r="BX163" s="28"/>
      <c r="BZ163" s="29"/>
      <c r="CA163" s="29"/>
      <c r="CB163" s="29"/>
      <c r="CC163" s="23"/>
      <c r="CD163" s="23"/>
      <c r="CE163" s="23"/>
      <c r="CF163" s="23"/>
      <c r="CG163" s="23"/>
      <c r="CH163" s="23"/>
      <c r="CI163" s="23"/>
      <c r="CJ163" s="23"/>
      <c r="CK163" s="23"/>
      <c r="CL163" s="23"/>
      <c r="CM163" s="23"/>
      <c r="CN163" s="23"/>
      <c r="CO163" s="24"/>
      <c r="CP163" s="24"/>
      <c r="CQ163" s="24"/>
      <c r="CR163" s="24"/>
      <c r="CS163" s="25"/>
      <c r="CT163" s="25"/>
      <c r="CU163" s="25"/>
      <c r="CV163" s="23"/>
      <c r="CW163" s="23"/>
      <c r="CX163" s="25"/>
      <c r="CY163" s="23"/>
      <c r="CZ163" s="23"/>
      <c r="DE163" s="15"/>
      <c r="DF163" s="16"/>
      <c r="DH163" s="15"/>
      <c r="DI163" s="15"/>
      <c r="DJ163" s="15"/>
      <c r="DK163" s="15"/>
      <c r="DL163" s="15"/>
      <c r="DM163" s="15"/>
      <c r="DN163" s="15"/>
      <c r="DO163" s="20"/>
      <c r="DP163" s="20"/>
      <c r="DQ163" s="20"/>
      <c r="DR163" s="20"/>
      <c r="DS163" s="20"/>
    </row>
    <row r="164" spans="19:123" s="14" customFormat="1" ht="16.5" customHeight="1" x14ac:dyDescent="0.15">
      <c r="S164" s="18"/>
      <c r="T164" s="22"/>
      <c r="U164" s="20"/>
      <c r="V164" s="20"/>
      <c r="W164" s="20"/>
      <c r="X164" s="22"/>
      <c r="Y164" s="22"/>
      <c r="Z164" s="20"/>
      <c r="AA164" s="20"/>
      <c r="AB164" s="20"/>
      <c r="AC164" s="22"/>
      <c r="AD164" s="20"/>
      <c r="AE164" s="20"/>
      <c r="AF164" s="20"/>
      <c r="AG164" s="22"/>
      <c r="AH164" s="20"/>
      <c r="AI164" s="20"/>
      <c r="AJ164" s="20"/>
      <c r="AK164" s="22"/>
      <c r="AL164" s="20"/>
      <c r="AM164" s="20"/>
      <c r="AN164" s="20"/>
      <c r="AO164" s="22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8"/>
      <c r="BX164" s="28"/>
      <c r="BZ164" s="29"/>
      <c r="CA164" s="29"/>
      <c r="CB164" s="29"/>
      <c r="CC164" s="23"/>
      <c r="CD164" s="23"/>
      <c r="CE164" s="23"/>
      <c r="CF164" s="23"/>
      <c r="CG164" s="23"/>
      <c r="CH164" s="23"/>
      <c r="CI164" s="23"/>
      <c r="CJ164" s="23"/>
      <c r="CK164" s="23"/>
      <c r="CL164" s="23"/>
      <c r="CM164" s="23"/>
      <c r="CN164" s="23"/>
      <c r="CO164" s="24"/>
      <c r="CP164" s="24"/>
      <c r="CQ164" s="24"/>
      <c r="CR164" s="24"/>
      <c r="CS164" s="25"/>
      <c r="CT164" s="25"/>
      <c r="CU164" s="25"/>
      <c r="CV164" s="23"/>
      <c r="CW164" s="23"/>
      <c r="CX164" s="25"/>
      <c r="CY164" s="23"/>
      <c r="CZ164" s="23"/>
      <c r="DE164" s="15"/>
      <c r="DF164" s="16"/>
      <c r="DH164" s="15"/>
      <c r="DI164" s="15"/>
      <c r="DJ164" s="15"/>
      <c r="DK164" s="15"/>
      <c r="DL164" s="15"/>
      <c r="DM164" s="15"/>
      <c r="DN164" s="15"/>
      <c r="DO164" s="20"/>
      <c r="DP164" s="20"/>
      <c r="DQ164" s="20"/>
      <c r="DR164" s="20"/>
      <c r="DS164" s="20"/>
    </row>
    <row r="165" spans="19:123" s="14" customFormat="1" ht="16.5" customHeight="1" x14ac:dyDescent="0.15">
      <c r="S165" s="18"/>
      <c r="T165" s="22"/>
      <c r="U165" s="20"/>
      <c r="V165" s="20"/>
      <c r="W165" s="20"/>
      <c r="X165" s="22"/>
      <c r="Y165" s="22"/>
      <c r="Z165" s="20"/>
      <c r="AA165" s="20"/>
      <c r="AB165" s="20"/>
      <c r="AC165" s="22"/>
      <c r="AD165" s="20"/>
      <c r="AE165" s="20"/>
      <c r="AF165" s="20"/>
      <c r="AG165" s="22"/>
      <c r="AH165" s="20"/>
      <c r="AI165" s="20"/>
      <c r="AJ165" s="20"/>
      <c r="AK165" s="22"/>
      <c r="AL165" s="20"/>
      <c r="AM165" s="20"/>
      <c r="AN165" s="20"/>
      <c r="AO165" s="22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0"/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20"/>
      <c r="BW165" s="28"/>
      <c r="BX165" s="28"/>
      <c r="BZ165" s="29"/>
      <c r="CA165" s="29"/>
      <c r="CB165" s="29"/>
      <c r="CC165" s="23"/>
      <c r="CD165" s="23"/>
      <c r="CE165" s="23"/>
      <c r="CF165" s="23"/>
      <c r="CG165" s="23"/>
      <c r="CH165" s="23"/>
      <c r="CI165" s="23"/>
      <c r="CJ165" s="23"/>
      <c r="CK165" s="23"/>
      <c r="CL165" s="23"/>
      <c r="CM165" s="23"/>
      <c r="CN165" s="23"/>
      <c r="CO165" s="24"/>
      <c r="CP165" s="24"/>
      <c r="CQ165" s="24"/>
      <c r="CR165" s="24"/>
      <c r="CS165" s="25"/>
      <c r="CT165" s="25"/>
      <c r="CU165" s="25"/>
      <c r="CV165" s="23"/>
      <c r="CW165" s="23"/>
      <c r="CX165" s="25"/>
      <c r="CY165" s="23"/>
      <c r="CZ165" s="23"/>
      <c r="DE165" s="15"/>
      <c r="DF165" s="16"/>
      <c r="DH165" s="15"/>
      <c r="DI165" s="15"/>
      <c r="DJ165" s="15"/>
      <c r="DK165" s="15"/>
      <c r="DL165" s="15"/>
      <c r="DM165" s="15"/>
      <c r="DN165" s="15"/>
      <c r="DO165" s="20"/>
      <c r="DP165" s="20"/>
      <c r="DQ165" s="20"/>
      <c r="DR165" s="20"/>
      <c r="DS165" s="20"/>
    </row>
    <row r="166" spans="19:123" s="14" customFormat="1" ht="16.5" customHeight="1" x14ac:dyDescent="0.15">
      <c r="S166" s="18"/>
      <c r="T166" s="22"/>
      <c r="U166" s="20"/>
      <c r="V166" s="20"/>
      <c r="W166" s="20"/>
      <c r="X166" s="22"/>
      <c r="Y166" s="22"/>
      <c r="Z166" s="20"/>
      <c r="AA166" s="20"/>
      <c r="AB166" s="20"/>
      <c r="AC166" s="22"/>
      <c r="AD166" s="20"/>
      <c r="AE166" s="20"/>
      <c r="AF166" s="20"/>
      <c r="AG166" s="22"/>
      <c r="AH166" s="20"/>
      <c r="AI166" s="20"/>
      <c r="AJ166" s="20"/>
      <c r="AK166" s="22"/>
      <c r="AL166" s="20"/>
      <c r="AM166" s="20"/>
      <c r="AN166" s="20"/>
      <c r="AO166" s="22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8"/>
      <c r="BX166" s="28"/>
      <c r="BZ166" s="29"/>
      <c r="CA166" s="29"/>
      <c r="CB166" s="29"/>
      <c r="CC166" s="23"/>
      <c r="CD166" s="23"/>
      <c r="CE166" s="23"/>
      <c r="CF166" s="23"/>
      <c r="CG166" s="23"/>
      <c r="CH166" s="23"/>
      <c r="CI166" s="23"/>
      <c r="CJ166" s="23"/>
      <c r="CK166" s="23"/>
      <c r="CL166" s="23"/>
      <c r="CM166" s="23"/>
      <c r="CN166" s="23"/>
      <c r="CO166" s="24"/>
      <c r="CP166" s="24"/>
      <c r="CQ166" s="24"/>
      <c r="CR166" s="24"/>
      <c r="CS166" s="25"/>
      <c r="CT166" s="25"/>
      <c r="CU166" s="25"/>
      <c r="CV166" s="23"/>
      <c r="CW166" s="23"/>
      <c r="CX166" s="25"/>
      <c r="CY166" s="23"/>
      <c r="CZ166" s="23"/>
      <c r="DE166" s="15"/>
      <c r="DF166" s="16"/>
      <c r="DH166" s="15"/>
      <c r="DI166" s="15"/>
      <c r="DJ166" s="15"/>
      <c r="DK166" s="15"/>
      <c r="DL166" s="15"/>
      <c r="DM166" s="15"/>
      <c r="DN166" s="15"/>
      <c r="DO166" s="20"/>
      <c r="DP166" s="20"/>
      <c r="DQ166" s="20"/>
      <c r="DR166" s="20"/>
      <c r="DS166" s="20"/>
    </row>
    <row r="167" spans="19:123" s="14" customFormat="1" ht="16.5" customHeight="1" x14ac:dyDescent="0.15">
      <c r="S167" s="18"/>
      <c r="T167" s="22"/>
      <c r="U167" s="20"/>
      <c r="V167" s="20"/>
      <c r="W167" s="20"/>
      <c r="X167" s="22"/>
      <c r="Y167" s="22"/>
      <c r="Z167" s="20"/>
      <c r="AA167" s="20"/>
      <c r="AB167" s="20"/>
      <c r="AC167" s="22"/>
      <c r="AD167" s="20"/>
      <c r="AE167" s="20"/>
      <c r="AF167" s="20"/>
      <c r="AG167" s="22"/>
      <c r="AH167" s="20"/>
      <c r="AI167" s="20"/>
      <c r="AJ167" s="20"/>
      <c r="AK167" s="22"/>
      <c r="AL167" s="20"/>
      <c r="AM167" s="20"/>
      <c r="AN167" s="20"/>
      <c r="AO167" s="22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8"/>
      <c r="BX167" s="28"/>
      <c r="BZ167" s="29"/>
      <c r="CA167" s="29"/>
      <c r="CB167" s="29"/>
      <c r="CC167" s="23"/>
      <c r="CD167" s="23"/>
      <c r="CE167" s="23"/>
      <c r="CF167" s="23"/>
      <c r="CG167" s="23"/>
      <c r="CH167" s="23"/>
      <c r="CI167" s="23"/>
      <c r="CJ167" s="23"/>
      <c r="CK167" s="23"/>
      <c r="CL167" s="23"/>
      <c r="CM167" s="23"/>
      <c r="CN167" s="23"/>
      <c r="CO167" s="24"/>
      <c r="CP167" s="24"/>
      <c r="CQ167" s="24"/>
      <c r="CR167" s="24"/>
      <c r="CS167" s="25"/>
      <c r="CT167" s="25"/>
      <c r="CU167" s="25"/>
      <c r="CV167" s="23"/>
      <c r="CW167" s="23"/>
      <c r="CX167" s="25"/>
      <c r="CY167" s="23"/>
      <c r="CZ167" s="23"/>
      <c r="DE167" s="15"/>
      <c r="DF167" s="16"/>
      <c r="DH167" s="15"/>
      <c r="DI167" s="15"/>
      <c r="DJ167" s="15"/>
      <c r="DK167" s="15"/>
      <c r="DL167" s="15"/>
      <c r="DM167" s="15"/>
      <c r="DN167" s="15"/>
      <c r="DO167" s="20"/>
      <c r="DP167" s="20"/>
      <c r="DQ167" s="20"/>
      <c r="DR167" s="20"/>
      <c r="DS167" s="20"/>
    </row>
    <row r="168" spans="19:123" s="14" customFormat="1" ht="16.5" customHeight="1" x14ac:dyDescent="0.15">
      <c r="S168" s="18"/>
      <c r="T168" s="22"/>
      <c r="U168" s="20"/>
      <c r="V168" s="20"/>
      <c r="W168" s="20"/>
      <c r="X168" s="22"/>
      <c r="Y168" s="22"/>
      <c r="Z168" s="20"/>
      <c r="AA168" s="20"/>
      <c r="AB168" s="20"/>
      <c r="AC168" s="22"/>
      <c r="AD168" s="20"/>
      <c r="AE168" s="20"/>
      <c r="AF168" s="20"/>
      <c r="AG168" s="22"/>
      <c r="AH168" s="20"/>
      <c r="AI168" s="20"/>
      <c r="AJ168" s="20"/>
      <c r="AK168" s="22"/>
      <c r="AL168" s="20"/>
      <c r="AM168" s="20"/>
      <c r="AN168" s="20"/>
      <c r="AO168" s="22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8"/>
      <c r="BX168" s="28"/>
      <c r="BZ168" s="29"/>
      <c r="CA168" s="29"/>
      <c r="CB168" s="29"/>
      <c r="CC168" s="23"/>
      <c r="CD168" s="23"/>
      <c r="CE168" s="23"/>
      <c r="CF168" s="23"/>
      <c r="CG168" s="23"/>
      <c r="CH168" s="23"/>
      <c r="CI168" s="23"/>
      <c r="CJ168" s="23"/>
      <c r="CK168" s="23"/>
      <c r="CL168" s="23"/>
      <c r="CM168" s="23"/>
      <c r="CN168" s="23"/>
      <c r="CO168" s="24"/>
      <c r="CP168" s="24"/>
      <c r="CQ168" s="24"/>
      <c r="CR168" s="24"/>
      <c r="CS168" s="25"/>
      <c r="CT168" s="25"/>
      <c r="CU168" s="25"/>
      <c r="CV168" s="23"/>
      <c r="CW168" s="23"/>
      <c r="CX168" s="25"/>
      <c r="CY168" s="23"/>
      <c r="CZ168" s="23"/>
      <c r="DE168" s="15"/>
      <c r="DF168" s="16"/>
      <c r="DH168" s="15"/>
      <c r="DI168" s="15"/>
      <c r="DJ168" s="15"/>
      <c r="DK168" s="15"/>
      <c r="DL168" s="15"/>
      <c r="DM168" s="15"/>
      <c r="DN168" s="15"/>
      <c r="DO168" s="20"/>
      <c r="DP168" s="20"/>
      <c r="DQ168" s="20"/>
      <c r="DR168" s="20"/>
      <c r="DS168" s="20"/>
    </row>
    <row r="169" spans="19:123" s="14" customFormat="1" ht="16.5" customHeight="1" x14ac:dyDescent="0.15">
      <c r="S169" s="18"/>
      <c r="T169" s="22"/>
      <c r="U169" s="20"/>
      <c r="V169" s="20"/>
      <c r="W169" s="20"/>
      <c r="X169" s="22"/>
      <c r="Y169" s="22"/>
      <c r="Z169" s="20"/>
      <c r="AA169" s="20"/>
      <c r="AB169" s="20"/>
      <c r="AC169" s="22"/>
      <c r="AD169" s="20"/>
      <c r="AE169" s="20"/>
      <c r="AF169" s="20"/>
      <c r="AG169" s="22"/>
      <c r="AH169" s="20"/>
      <c r="AI169" s="20"/>
      <c r="AJ169" s="20"/>
      <c r="AK169" s="22"/>
      <c r="AL169" s="20"/>
      <c r="AM169" s="20"/>
      <c r="AN169" s="20"/>
      <c r="AO169" s="22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8"/>
      <c r="BX169" s="28"/>
      <c r="BZ169" s="29"/>
      <c r="CA169" s="29"/>
      <c r="CB169" s="29"/>
      <c r="CC169" s="23"/>
      <c r="CD169" s="23"/>
      <c r="CE169" s="23"/>
      <c r="CF169" s="23"/>
      <c r="CG169" s="23"/>
      <c r="CH169" s="23"/>
      <c r="CI169" s="23"/>
      <c r="CJ169" s="23"/>
      <c r="CK169" s="23"/>
      <c r="CL169" s="23"/>
      <c r="CM169" s="23"/>
      <c r="CN169" s="23"/>
      <c r="CO169" s="24"/>
      <c r="CP169" s="24"/>
      <c r="CQ169" s="24"/>
      <c r="CR169" s="24"/>
      <c r="CS169" s="25"/>
      <c r="CT169" s="25"/>
      <c r="CU169" s="25"/>
      <c r="CV169" s="23"/>
      <c r="CW169" s="23"/>
      <c r="CX169" s="25"/>
      <c r="CY169" s="23"/>
      <c r="CZ169" s="23"/>
      <c r="DE169" s="15"/>
      <c r="DF169" s="16"/>
      <c r="DH169" s="15"/>
      <c r="DI169" s="15"/>
      <c r="DJ169" s="15"/>
      <c r="DK169" s="15"/>
      <c r="DL169" s="15"/>
      <c r="DM169" s="15"/>
      <c r="DN169" s="15"/>
      <c r="DO169" s="20"/>
      <c r="DP169" s="20"/>
      <c r="DQ169" s="20"/>
      <c r="DR169" s="20"/>
      <c r="DS169" s="20"/>
    </row>
    <row r="170" spans="19:123" s="14" customFormat="1" ht="16.5" customHeight="1" x14ac:dyDescent="0.15">
      <c r="S170" s="18"/>
      <c r="T170" s="22"/>
      <c r="U170" s="20"/>
      <c r="V170" s="20"/>
      <c r="W170" s="20"/>
      <c r="X170" s="22"/>
      <c r="Y170" s="22"/>
      <c r="Z170" s="20"/>
      <c r="AA170" s="20"/>
      <c r="AB170" s="20"/>
      <c r="AC170" s="22"/>
      <c r="AD170" s="20"/>
      <c r="AE170" s="20"/>
      <c r="AF170" s="20"/>
      <c r="AG170" s="22"/>
      <c r="AH170" s="20"/>
      <c r="AI170" s="20"/>
      <c r="AJ170" s="20"/>
      <c r="AK170" s="22"/>
      <c r="AL170" s="20"/>
      <c r="AM170" s="20"/>
      <c r="AN170" s="20"/>
      <c r="AO170" s="22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8"/>
      <c r="BX170" s="28"/>
      <c r="BZ170" s="29"/>
      <c r="CA170" s="29"/>
      <c r="CB170" s="29"/>
      <c r="CC170" s="23"/>
      <c r="CD170" s="23"/>
      <c r="CE170" s="23"/>
      <c r="CF170" s="23"/>
      <c r="CG170" s="23"/>
      <c r="CH170" s="23"/>
      <c r="CI170" s="23"/>
      <c r="CJ170" s="23"/>
      <c r="CK170" s="23"/>
      <c r="CL170" s="23"/>
      <c r="CM170" s="23"/>
      <c r="CN170" s="23"/>
      <c r="CO170" s="24"/>
      <c r="CP170" s="24"/>
      <c r="CQ170" s="24"/>
      <c r="CR170" s="24"/>
      <c r="CS170" s="25"/>
      <c r="CT170" s="25"/>
      <c r="CU170" s="25"/>
      <c r="CV170" s="23"/>
      <c r="CW170" s="23"/>
      <c r="CX170" s="25"/>
      <c r="CY170" s="23"/>
      <c r="CZ170" s="23"/>
      <c r="DE170" s="15"/>
      <c r="DF170" s="16"/>
      <c r="DH170" s="15"/>
      <c r="DI170" s="15"/>
      <c r="DJ170" s="15"/>
      <c r="DK170" s="15"/>
      <c r="DL170" s="15"/>
      <c r="DM170" s="15"/>
      <c r="DN170" s="15"/>
      <c r="DO170" s="20"/>
      <c r="DP170" s="20"/>
      <c r="DQ170" s="20"/>
      <c r="DR170" s="20"/>
      <c r="DS170" s="20"/>
    </row>
    <row r="171" spans="19:123" s="14" customFormat="1" ht="16.5" customHeight="1" x14ac:dyDescent="0.15">
      <c r="S171" s="18"/>
      <c r="T171" s="22"/>
      <c r="U171" s="20"/>
      <c r="V171" s="20"/>
      <c r="W171" s="20"/>
      <c r="X171" s="22"/>
      <c r="Y171" s="22"/>
      <c r="Z171" s="20"/>
      <c r="AA171" s="20"/>
      <c r="AB171" s="20"/>
      <c r="AC171" s="22"/>
      <c r="AD171" s="20"/>
      <c r="AE171" s="20"/>
      <c r="AF171" s="20"/>
      <c r="AG171" s="22"/>
      <c r="AH171" s="20"/>
      <c r="AI171" s="20"/>
      <c r="AJ171" s="20"/>
      <c r="AK171" s="22"/>
      <c r="AL171" s="20"/>
      <c r="AM171" s="20"/>
      <c r="AN171" s="20"/>
      <c r="AO171" s="22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8"/>
      <c r="BX171" s="28"/>
      <c r="BZ171" s="29"/>
      <c r="CA171" s="29"/>
      <c r="CB171" s="29"/>
      <c r="CC171" s="23"/>
      <c r="CD171" s="23"/>
      <c r="CE171" s="23"/>
      <c r="CF171" s="23"/>
      <c r="CG171" s="23"/>
      <c r="CH171" s="23"/>
      <c r="CI171" s="23"/>
      <c r="CJ171" s="23"/>
      <c r="CK171" s="23"/>
      <c r="CL171" s="23"/>
      <c r="CM171" s="23"/>
      <c r="CN171" s="23"/>
      <c r="CO171" s="24"/>
      <c r="CP171" s="24"/>
      <c r="CQ171" s="24"/>
      <c r="CR171" s="24"/>
      <c r="CS171" s="25"/>
      <c r="CT171" s="25"/>
      <c r="CU171" s="25"/>
      <c r="CV171" s="23"/>
      <c r="CW171" s="23"/>
      <c r="CX171" s="25"/>
      <c r="CY171" s="23"/>
      <c r="CZ171" s="23"/>
      <c r="DE171" s="15"/>
      <c r="DF171" s="16"/>
      <c r="DH171" s="15"/>
      <c r="DI171" s="15"/>
      <c r="DJ171" s="15"/>
      <c r="DK171" s="15"/>
      <c r="DL171" s="15"/>
      <c r="DM171" s="15"/>
      <c r="DN171" s="15"/>
      <c r="DO171" s="20"/>
      <c r="DP171" s="20"/>
      <c r="DQ171" s="20"/>
      <c r="DR171" s="20"/>
      <c r="DS171" s="20"/>
    </row>
    <row r="172" spans="19:123" s="14" customFormat="1" ht="16.5" customHeight="1" x14ac:dyDescent="0.15">
      <c r="S172" s="18"/>
      <c r="T172" s="22"/>
      <c r="U172" s="20"/>
      <c r="V172" s="20"/>
      <c r="W172" s="20"/>
      <c r="X172" s="22"/>
      <c r="Y172" s="22"/>
      <c r="Z172" s="20"/>
      <c r="AA172" s="20"/>
      <c r="AB172" s="20"/>
      <c r="AC172" s="22"/>
      <c r="AD172" s="20"/>
      <c r="AE172" s="20"/>
      <c r="AF172" s="20"/>
      <c r="AG172" s="22"/>
      <c r="AH172" s="20"/>
      <c r="AI172" s="20"/>
      <c r="AJ172" s="20"/>
      <c r="AK172" s="22"/>
      <c r="AL172" s="20"/>
      <c r="AM172" s="20"/>
      <c r="AN172" s="20"/>
      <c r="AO172" s="22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8"/>
      <c r="BX172" s="28"/>
      <c r="BZ172" s="29"/>
      <c r="CA172" s="29"/>
      <c r="CB172" s="29"/>
      <c r="CC172" s="23"/>
      <c r="CD172" s="23"/>
      <c r="CE172" s="23"/>
      <c r="CF172" s="23"/>
      <c r="CG172" s="23"/>
      <c r="CH172" s="23"/>
      <c r="CI172" s="23"/>
      <c r="CJ172" s="23"/>
      <c r="CK172" s="23"/>
      <c r="CL172" s="23"/>
      <c r="CM172" s="23"/>
      <c r="CN172" s="23"/>
      <c r="CO172" s="24"/>
      <c r="CP172" s="24"/>
      <c r="CQ172" s="24"/>
      <c r="CR172" s="24"/>
      <c r="CS172" s="25"/>
      <c r="CT172" s="25"/>
      <c r="CU172" s="25"/>
      <c r="CV172" s="23"/>
      <c r="CW172" s="23"/>
      <c r="CX172" s="25"/>
      <c r="CY172" s="23"/>
      <c r="CZ172" s="23"/>
      <c r="DE172" s="15"/>
      <c r="DF172" s="16"/>
      <c r="DH172" s="15"/>
      <c r="DI172" s="15"/>
      <c r="DJ172" s="15"/>
      <c r="DK172" s="15"/>
      <c r="DL172" s="15"/>
      <c r="DM172" s="15"/>
      <c r="DN172" s="15"/>
      <c r="DO172" s="20"/>
      <c r="DP172" s="20"/>
      <c r="DQ172" s="20"/>
      <c r="DR172" s="20"/>
      <c r="DS172" s="20"/>
    </row>
    <row r="173" spans="19:123" s="14" customFormat="1" ht="16.5" customHeight="1" x14ac:dyDescent="0.15">
      <c r="S173" s="18"/>
      <c r="T173" s="22"/>
      <c r="U173" s="20"/>
      <c r="V173" s="20"/>
      <c r="W173" s="20"/>
      <c r="X173" s="22"/>
      <c r="Y173" s="22"/>
      <c r="Z173" s="20"/>
      <c r="AA173" s="20"/>
      <c r="AB173" s="20"/>
      <c r="AC173" s="22"/>
      <c r="AD173" s="20"/>
      <c r="AE173" s="20"/>
      <c r="AF173" s="20"/>
      <c r="AG173" s="22"/>
      <c r="AH173" s="20"/>
      <c r="AI173" s="20"/>
      <c r="AJ173" s="20"/>
      <c r="AK173" s="22"/>
      <c r="AL173" s="20"/>
      <c r="AM173" s="20"/>
      <c r="AN173" s="20"/>
      <c r="AO173" s="22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8"/>
      <c r="BX173" s="28"/>
      <c r="BZ173" s="29"/>
      <c r="CA173" s="29"/>
      <c r="CB173" s="29"/>
      <c r="CC173" s="23"/>
      <c r="CD173" s="23"/>
      <c r="CE173" s="23"/>
      <c r="CF173" s="23"/>
      <c r="CG173" s="23"/>
      <c r="CH173" s="23"/>
      <c r="CI173" s="23"/>
      <c r="CJ173" s="23"/>
      <c r="CK173" s="23"/>
      <c r="CL173" s="23"/>
      <c r="CM173" s="23"/>
      <c r="CN173" s="23"/>
      <c r="CO173" s="24"/>
      <c r="CP173" s="24"/>
      <c r="CQ173" s="24"/>
      <c r="CR173" s="24"/>
      <c r="CS173" s="25"/>
      <c r="CT173" s="25"/>
      <c r="CU173" s="25"/>
      <c r="CV173" s="23"/>
      <c r="CW173" s="23"/>
      <c r="CX173" s="25"/>
      <c r="CY173" s="23"/>
      <c r="CZ173" s="23"/>
      <c r="DE173" s="15"/>
      <c r="DF173" s="16"/>
      <c r="DH173" s="15"/>
      <c r="DI173" s="15"/>
      <c r="DJ173" s="15"/>
      <c r="DK173" s="15"/>
      <c r="DL173" s="15"/>
      <c r="DM173" s="15"/>
      <c r="DN173" s="15"/>
      <c r="DO173" s="20"/>
      <c r="DP173" s="20"/>
      <c r="DQ173" s="20"/>
      <c r="DR173" s="20"/>
      <c r="DS173" s="20"/>
    </row>
    <row r="174" spans="19:123" s="14" customFormat="1" ht="16.5" customHeight="1" x14ac:dyDescent="0.15">
      <c r="S174" s="18"/>
      <c r="T174" s="22"/>
      <c r="U174" s="20"/>
      <c r="V174" s="20"/>
      <c r="W174" s="20"/>
      <c r="X174" s="22"/>
      <c r="Y174" s="22"/>
      <c r="Z174" s="20"/>
      <c r="AA174" s="20"/>
      <c r="AB174" s="20"/>
      <c r="AC174" s="22"/>
      <c r="AD174" s="20"/>
      <c r="AE174" s="20"/>
      <c r="AF174" s="20"/>
      <c r="AG174" s="22"/>
      <c r="AH174" s="20"/>
      <c r="AI174" s="20"/>
      <c r="AJ174" s="20"/>
      <c r="AK174" s="22"/>
      <c r="AL174" s="20"/>
      <c r="AM174" s="20"/>
      <c r="AN174" s="20"/>
      <c r="AO174" s="22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8"/>
      <c r="BX174" s="28"/>
      <c r="BZ174" s="29"/>
      <c r="CA174" s="29"/>
      <c r="CB174" s="29"/>
      <c r="CC174" s="23"/>
      <c r="CD174" s="23"/>
      <c r="CE174" s="23"/>
      <c r="CF174" s="23"/>
      <c r="CG174" s="23"/>
      <c r="CH174" s="23"/>
      <c r="CI174" s="23"/>
      <c r="CJ174" s="23"/>
      <c r="CK174" s="23"/>
      <c r="CL174" s="23"/>
      <c r="CM174" s="23"/>
      <c r="CN174" s="23"/>
      <c r="CO174" s="24"/>
      <c r="CP174" s="24"/>
      <c r="CQ174" s="24"/>
      <c r="CR174" s="24"/>
      <c r="CS174" s="25"/>
      <c r="CT174" s="25"/>
      <c r="CU174" s="25"/>
      <c r="CV174" s="23"/>
      <c r="CW174" s="23"/>
      <c r="CX174" s="25"/>
      <c r="CY174" s="23"/>
      <c r="CZ174" s="23"/>
      <c r="DE174" s="15"/>
      <c r="DF174" s="16"/>
      <c r="DH174" s="15"/>
      <c r="DI174" s="15"/>
      <c r="DJ174" s="15"/>
      <c r="DK174" s="15"/>
      <c r="DL174" s="15"/>
      <c r="DM174" s="15"/>
      <c r="DN174" s="15"/>
      <c r="DO174" s="20"/>
      <c r="DP174" s="20"/>
      <c r="DQ174" s="20"/>
      <c r="DR174" s="20"/>
      <c r="DS174" s="20"/>
    </row>
    <row r="175" spans="19:123" s="14" customFormat="1" ht="16.5" customHeight="1" x14ac:dyDescent="0.15">
      <c r="S175" s="18"/>
      <c r="T175" s="22"/>
      <c r="U175" s="20"/>
      <c r="V175" s="20"/>
      <c r="W175" s="20"/>
      <c r="X175" s="22"/>
      <c r="Y175" s="22"/>
      <c r="Z175" s="20"/>
      <c r="AA175" s="20"/>
      <c r="AB175" s="20"/>
      <c r="AC175" s="22"/>
      <c r="AD175" s="20"/>
      <c r="AE175" s="20"/>
      <c r="AF175" s="20"/>
      <c r="AG175" s="22"/>
      <c r="AH175" s="20"/>
      <c r="AI175" s="20"/>
      <c r="AJ175" s="20"/>
      <c r="AK175" s="22"/>
      <c r="AL175" s="20"/>
      <c r="AM175" s="20"/>
      <c r="AN175" s="20"/>
      <c r="AO175" s="22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8"/>
      <c r="BX175" s="28"/>
      <c r="BZ175" s="29"/>
      <c r="CA175" s="29"/>
      <c r="CB175" s="29"/>
      <c r="CC175" s="23"/>
      <c r="CD175" s="23"/>
      <c r="CE175" s="23"/>
      <c r="CF175" s="23"/>
      <c r="CG175" s="23"/>
      <c r="CH175" s="23"/>
      <c r="CI175" s="23"/>
      <c r="CJ175" s="23"/>
      <c r="CK175" s="23"/>
      <c r="CL175" s="23"/>
      <c r="CM175" s="23"/>
      <c r="CN175" s="23"/>
      <c r="CO175" s="24"/>
      <c r="CP175" s="24"/>
      <c r="CQ175" s="24"/>
      <c r="CR175" s="24"/>
      <c r="CS175" s="25"/>
      <c r="CT175" s="25"/>
      <c r="CU175" s="25"/>
      <c r="CV175" s="23"/>
      <c r="CW175" s="23"/>
      <c r="CX175" s="25"/>
      <c r="CY175" s="23"/>
      <c r="CZ175" s="23"/>
      <c r="DE175" s="15"/>
      <c r="DF175" s="16"/>
      <c r="DH175" s="15"/>
      <c r="DI175" s="15"/>
      <c r="DJ175" s="15"/>
      <c r="DK175" s="15"/>
      <c r="DL175" s="15"/>
      <c r="DM175" s="15"/>
      <c r="DN175" s="15"/>
      <c r="DO175" s="20"/>
      <c r="DP175" s="20"/>
      <c r="DQ175" s="20"/>
      <c r="DR175" s="20"/>
      <c r="DS175" s="20"/>
    </row>
    <row r="176" spans="19:123" s="14" customFormat="1" ht="16.5" customHeight="1" x14ac:dyDescent="0.15">
      <c r="S176" s="18"/>
      <c r="T176" s="22"/>
      <c r="U176" s="20"/>
      <c r="V176" s="20"/>
      <c r="W176" s="20"/>
      <c r="X176" s="22"/>
      <c r="Y176" s="22"/>
      <c r="Z176" s="20"/>
      <c r="AA176" s="20"/>
      <c r="AB176" s="20"/>
      <c r="AC176" s="22"/>
      <c r="AD176" s="20"/>
      <c r="AE176" s="20"/>
      <c r="AF176" s="20"/>
      <c r="AG176" s="22"/>
      <c r="AH176" s="20"/>
      <c r="AI176" s="20"/>
      <c r="AJ176" s="20"/>
      <c r="AK176" s="22"/>
      <c r="AL176" s="20"/>
      <c r="AM176" s="20"/>
      <c r="AN176" s="20"/>
      <c r="AO176" s="22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8"/>
      <c r="BX176" s="28"/>
      <c r="BZ176" s="29"/>
      <c r="CA176" s="29"/>
      <c r="CB176" s="29"/>
      <c r="CC176" s="23"/>
      <c r="CD176" s="23"/>
      <c r="CE176" s="23"/>
      <c r="CF176" s="23"/>
      <c r="CG176" s="23"/>
      <c r="CH176" s="23"/>
      <c r="CI176" s="23"/>
      <c r="CJ176" s="23"/>
      <c r="CK176" s="23"/>
      <c r="CL176" s="23"/>
      <c r="CM176" s="23"/>
      <c r="CN176" s="23"/>
      <c r="CO176" s="24"/>
      <c r="CP176" s="24"/>
      <c r="CQ176" s="24"/>
      <c r="CR176" s="24"/>
      <c r="CS176" s="25"/>
      <c r="CT176" s="25"/>
      <c r="CU176" s="25"/>
      <c r="CV176" s="23"/>
      <c r="CW176" s="23"/>
      <c r="CX176" s="25"/>
      <c r="CY176" s="23"/>
      <c r="CZ176" s="23"/>
      <c r="DE176" s="15"/>
      <c r="DF176" s="16"/>
      <c r="DH176" s="15"/>
      <c r="DI176" s="15"/>
      <c r="DJ176" s="15"/>
      <c r="DK176" s="15"/>
      <c r="DL176" s="15"/>
      <c r="DM176" s="15"/>
      <c r="DN176" s="15"/>
      <c r="DO176" s="20"/>
      <c r="DP176" s="20"/>
      <c r="DQ176" s="20"/>
      <c r="DR176" s="20"/>
      <c r="DS176" s="20"/>
    </row>
    <row r="177" spans="19:123" s="14" customFormat="1" ht="16.5" customHeight="1" x14ac:dyDescent="0.15">
      <c r="S177" s="18"/>
      <c r="T177" s="22"/>
      <c r="U177" s="20"/>
      <c r="V177" s="20"/>
      <c r="W177" s="20"/>
      <c r="X177" s="22"/>
      <c r="Y177" s="22"/>
      <c r="Z177" s="20"/>
      <c r="AA177" s="20"/>
      <c r="AB177" s="20"/>
      <c r="AC177" s="22"/>
      <c r="AD177" s="20"/>
      <c r="AE177" s="20"/>
      <c r="AF177" s="20"/>
      <c r="AG177" s="22"/>
      <c r="AH177" s="20"/>
      <c r="AI177" s="20"/>
      <c r="AJ177" s="20"/>
      <c r="AK177" s="22"/>
      <c r="AL177" s="20"/>
      <c r="AM177" s="20"/>
      <c r="AN177" s="20"/>
      <c r="AO177" s="22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8"/>
      <c r="BX177" s="28"/>
      <c r="BZ177" s="29"/>
      <c r="CA177" s="29"/>
      <c r="CB177" s="29"/>
      <c r="CC177" s="23"/>
      <c r="CD177" s="23"/>
      <c r="CE177" s="23"/>
      <c r="CF177" s="23"/>
      <c r="CG177" s="23"/>
      <c r="CH177" s="23"/>
      <c r="CI177" s="23"/>
      <c r="CJ177" s="23"/>
      <c r="CK177" s="23"/>
      <c r="CL177" s="23"/>
      <c r="CM177" s="23"/>
      <c r="CN177" s="23"/>
      <c r="CO177" s="24"/>
      <c r="CP177" s="24"/>
      <c r="CQ177" s="24"/>
      <c r="CR177" s="24"/>
      <c r="CS177" s="25"/>
      <c r="CT177" s="25"/>
      <c r="CU177" s="25"/>
      <c r="CV177" s="23"/>
      <c r="CW177" s="23"/>
      <c r="CX177" s="25"/>
      <c r="CY177" s="23"/>
      <c r="CZ177" s="23"/>
      <c r="DE177" s="15"/>
      <c r="DF177" s="16"/>
      <c r="DH177" s="15"/>
      <c r="DI177" s="15"/>
      <c r="DJ177" s="15"/>
      <c r="DK177" s="15"/>
      <c r="DL177" s="15"/>
      <c r="DM177" s="15"/>
      <c r="DN177" s="15"/>
      <c r="DO177" s="20"/>
      <c r="DP177" s="20"/>
      <c r="DQ177" s="20"/>
      <c r="DR177" s="20"/>
      <c r="DS177" s="20"/>
    </row>
    <row r="178" spans="19:123" s="14" customFormat="1" ht="16.5" customHeight="1" x14ac:dyDescent="0.15">
      <c r="S178" s="18"/>
      <c r="T178" s="22"/>
      <c r="U178" s="20"/>
      <c r="V178" s="20"/>
      <c r="W178" s="20"/>
      <c r="X178" s="22"/>
      <c r="Y178" s="22"/>
      <c r="Z178" s="20"/>
      <c r="AA178" s="20"/>
      <c r="AB178" s="20"/>
      <c r="AC178" s="22"/>
      <c r="AD178" s="20"/>
      <c r="AE178" s="20"/>
      <c r="AF178" s="20"/>
      <c r="AG178" s="22"/>
      <c r="AH178" s="20"/>
      <c r="AI178" s="20"/>
      <c r="AJ178" s="20"/>
      <c r="AK178" s="22"/>
      <c r="AL178" s="20"/>
      <c r="AM178" s="20"/>
      <c r="AN178" s="20"/>
      <c r="AO178" s="22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8"/>
      <c r="BX178" s="28"/>
      <c r="BZ178" s="29"/>
      <c r="CA178" s="29"/>
      <c r="CB178" s="29"/>
      <c r="CC178" s="23"/>
      <c r="CD178" s="23"/>
      <c r="CE178" s="23"/>
      <c r="CF178" s="23"/>
      <c r="CG178" s="23"/>
      <c r="CH178" s="23"/>
      <c r="CI178" s="23"/>
      <c r="CJ178" s="23"/>
      <c r="CK178" s="23"/>
      <c r="CL178" s="23"/>
      <c r="CM178" s="23"/>
      <c r="CN178" s="23"/>
      <c r="CO178" s="24"/>
      <c r="CP178" s="24"/>
      <c r="CQ178" s="24"/>
      <c r="CR178" s="24"/>
      <c r="CS178" s="25"/>
      <c r="CT178" s="25"/>
      <c r="CU178" s="25"/>
      <c r="CV178" s="23"/>
      <c r="CW178" s="23"/>
      <c r="CX178" s="25"/>
      <c r="CY178" s="23"/>
      <c r="CZ178" s="23"/>
      <c r="DE178" s="15"/>
      <c r="DF178" s="16"/>
      <c r="DH178" s="15"/>
      <c r="DI178" s="15"/>
      <c r="DJ178" s="15"/>
      <c r="DK178" s="15"/>
      <c r="DL178" s="15"/>
      <c r="DM178" s="15"/>
      <c r="DN178" s="15"/>
      <c r="DO178" s="20"/>
      <c r="DP178" s="20"/>
      <c r="DQ178" s="20"/>
      <c r="DR178" s="20"/>
      <c r="DS178" s="20"/>
    </row>
    <row r="179" spans="19:123" s="14" customFormat="1" ht="16.5" customHeight="1" x14ac:dyDescent="0.15">
      <c r="S179" s="18"/>
      <c r="T179" s="22"/>
      <c r="U179" s="20"/>
      <c r="V179" s="20"/>
      <c r="W179" s="20"/>
      <c r="X179" s="22"/>
      <c r="Y179" s="22"/>
      <c r="Z179" s="20"/>
      <c r="AA179" s="20"/>
      <c r="AB179" s="20"/>
      <c r="AC179" s="22"/>
      <c r="AD179" s="20"/>
      <c r="AE179" s="20"/>
      <c r="AF179" s="20"/>
      <c r="AG179" s="22"/>
      <c r="AH179" s="20"/>
      <c r="AI179" s="20"/>
      <c r="AJ179" s="20"/>
      <c r="AK179" s="22"/>
      <c r="AL179" s="20"/>
      <c r="AM179" s="20"/>
      <c r="AN179" s="20"/>
      <c r="AO179" s="22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8"/>
      <c r="BX179" s="28"/>
      <c r="BZ179" s="29"/>
      <c r="CA179" s="29"/>
      <c r="CB179" s="29"/>
      <c r="CC179" s="23"/>
      <c r="CD179" s="23"/>
      <c r="CE179" s="23"/>
      <c r="CF179" s="23"/>
      <c r="CG179" s="23"/>
      <c r="CH179" s="23"/>
      <c r="CI179" s="23"/>
      <c r="CJ179" s="23"/>
      <c r="CK179" s="23"/>
      <c r="CL179" s="23"/>
      <c r="CM179" s="23"/>
      <c r="CN179" s="23"/>
      <c r="CO179" s="24"/>
      <c r="CP179" s="24"/>
      <c r="CQ179" s="24"/>
      <c r="CR179" s="24"/>
      <c r="CS179" s="25"/>
      <c r="CT179" s="25"/>
      <c r="CU179" s="25"/>
      <c r="CV179" s="23"/>
      <c r="CW179" s="23"/>
      <c r="CX179" s="25"/>
      <c r="CY179" s="23"/>
      <c r="CZ179" s="23"/>
      <c r="DE179" s="15"/>
      <c r="DF179" s="16"/>
      <c r="DH179" s="15"/>
      <c r="DI179" s="15"/>
      <c r="DJ179" s="15"/>
      <c r="DK179" s="15"/>
      <c r="DL179" s="15"/>
      <c r="DM179" s="15"/>
      <c r="DN179" s="15"/>
      <c r="DO179" s="20"/>
      <c r="DP179" s="20"/>
      <c r="DQ179" s="20"/>
      <c r="DR179" s="20"/>
      <c r="DS179" s="20"/>
    </row>
    <row r="180" spans="19:123" s="14" customFormat="1" ht="16.5" customHeight="1" x14ac:dyDescent="0.15">
      <c r="S180" s="18"/>
      <c r="T180" s="22"/>
      <c r="U180" s="20"/>
      <c r="V180" s="20"/>
      <c r="W180" s="20"/>
      <c r="X180" s="22"/>
      <c r="Y180" s="22"/>
      <c r="Z180" s="20"/>
      <c r="AA180" s="20"/>
      <c r="AB180" s="20"/>
      <c r="AC180" s="22"/>
      <c r="AD180" s="20"/>
      <c r="AE180" s="20"/>
      <c r="AF180" s="20"/>
      <c r="AG180" s="22"/>
      <c r="AH180" s="20"/>
      <c r="AI180" s="20"/>
      <c r="AJ180" s="20"/>
      <c r="AK180" s="22"/>
      <c r="AL180" s="20"/>
      <c r="AM180" s="20"/>
      <c r="AN180" s="20"/>
      <c r="AO180" s="22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8"/>
      <c r="BX180" s="28"/>
      <c r="BZ180" s="29"/>
      <c r="CA180" s="29"/>
      <c r="CB180" s="29"/>
      <c r="CC180" s="23"/>
      <c r="CD180" s="23"/>
      <c r="CE180" s="23"/>
      <c r="CF180" s="23"/>
      <c r="CG180" s="23"/>
      <c r="CH180" s="23"/>
      <c r="CI180" s="23"/>
      <c r="CJ180" s="23"/>
      <c r="CK180" s="23"/>
      <c r="CL180" s="23"/>
      <c r="CM180" s="23"/>
      <c r="CN180" s="23"/>
      <c r="CO180" s="24"/>
      <c r="CP180" s="24"/>
      <c r="CQ180" s="24"/>
      <c r="CR180" s="24"/>
      <c r="CS180" s="25"/>
      <c r="CT180" s="25"/>
      <c r="CU180" s="25"/>
      <c r="CV180" s="23"/>
      <c r="CW180" s="23"/>
      <c r="CX180" s="25"/>
      <c r="CY180" s="23"/>
      <c r="CZ180" s="23"/>
      <c r="DE180" s="15"/>
      <c r="DF180" s="16"/>
      <c r="DH180" s="15"/>
      <c r="DI180" s="15"/>
      <c r="DJ180" s="15"/>
      <c r="DK180" s="15"/>
      <c r="DL180" s="15"/>
      <c r="DM180" s="15"/>
      <c r="DN180" s="15"/>
      <c r="DO180" s="20"/>
      <c r="DP180" s="20"/>
      <c r="DQ180" s="20"/>
      <c r="DR180" s="20"/>
      <c r="DS180" s="20"/>
    </row>
    <row r="181" spans="19:123" s="14" customFormat="1" ht="16.5" customHeight="1" x14ac:dyDescent="0.15">
      <c r="S181" s="18"/>
      <c r="T181" s="22"/>
      <c r="U181" s="20"/>
      <c r="V181" s="20"/>
      <c r="W181" s="20"/>
      <c r="X181" s="22"/>
      <c r="Y181" s="22"/>
      <c r="Z181" s="20"/>
      <c r="AA181" s="20"/>
      <c r="AB181" s="20"/>
      <c r="AC181" s="22"/>
      <c r="AD181" s="20"/>
      <c r="AE181" s="20"/>
      <c r="AF181" s="20"/>
      <c r="AG181" s="22"/>
      <c r="AH181" s="20"/>
      <c r="AI181" s="20"/>
      <c r="AJ181" s="20"/>
      <c r="AK181" s="22"/>
      <c r="AL181" s="20"/>
      <c r="AM181" s="20"/>
      <c r="AN181" s="20"/>
      <c r="AO181" s="22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8"/>
      <c r="BX181" s="28"/>
      <c r="BZ181" s="29"/>
      <c r="CA181" s="29"/>
      <c r="CB181" s="29"/>
      <c r="CC181" s="23"/>
      <c r="CD181" s="23"/>
      <c r="CE181" s="23"/>
      <c r="CF181" s="23"/>
      <c r="CG181" s="23"/>
      <c r="CH181" s="23"/>
      <c r="CI181" s="23"/>
      <c r="CJ181" s="23"/>
      <c r="CK181" s="23"/>
      <c r="CL181" s="23"/>
      <c r="CM181" s="23"/>
      <c r="CN181" s="23"/>
      <c r="CO181" s="24"/>
      <c r="CP181" s="24"/>
      <c r="CQ181" s="24"/>
      <c r="CR181" s="24"/>
      <c r="CS181" s="25"/>
      <c r="CT181" s="25"/>
      <c r="CU181" s="25"/>
      <c r="CV181" s="23"/>
      <c r="CW181" s="23"/>
      <c r="CX181" s="25"/>
      <c r="CY181" s="23"/>
      <c r="CZ181" s="23"/>
      <c r="DE181" s="15"/>
      <c r="DF181" s="16"/>
      <c r="DH181" s="15"/>
      <c r="DI181" s="15"/>
      <c r="DJ181" s="15"/>
      <c r="DK181" s="15"/>
      <c r="DL181" s="15"/>
      <c r="DM181" s="15"/>
      <c r="DN181" s="15"/>
      <c r="DO181" s="20"/>
      <c r="DP181" s="20"/>
      <c r="DQ181" s="20"/>
      <c r="DR181" s="20"/>
      <c r="DS181" s="20"/>
    </row>
    <row r="182" spans="19:123" s="14" customFormat="1" ht="16.5" customHeight="1" x14ac:dyDescent="0.15">
      <c r="S182" s="18"/>
      <c r="T182" s="22"/>
      <c r="U182" s="20"/>
      <c r="V182" s="20"/>
      <c r="W182" s="20"/>
      <c r="X182" s="22"/>
      <c r="Y182" s="22"/>
      <c r="Z182" s="20"/>
      <c r="AA182" s="20"/>
      <c r="AB182" s="20"/>
      <c r="AC182" s="22"/>
      <c r="AD182" s="20"/>
      <c r="AE182" s="20"/>
      <c r="AF182" s="20"/>
      <c r="AG182" s="22"/>
      <c r="AH182" s="20"/>
      <c r="AI182" s="20"/>
      <c r="AJ182" s="20"/>
      <c r="AK182" s="22"/>
      <c r="AL182" s="20"/>
      <c r="AM182" s="20"/>
      <c r="AN182" s="20"/>
      <c r="AO182" s="22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  <c r="BI182" s="20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8"/>
      <c r="BX182" s="28"/>
      <c r="BZ182" s="29"/>
      <c r="CA182" s="29"/>
      <c r="CB182" s="29"/>
      <c r="CC182" s="23"/>
      <c r="CD182" s="23"/>
      <c r="CE182" s="23"/>
      <c r="CF182" s="23"/>
      <c r="CG182" s="23"/>
      <c r="CH182" s="23"/>
      <c r="CI182" s="23"/>
      <c r="CJ182" s="23"/>
      <c r="CK182" s="23"/>
      <c r="CL182" s="23"/>
      <c r="CM182" s="23"/>
      <c r="CN182" s="23"/>
      <c r="CO182" s="24"/>
      <c r="CP182" s="24"/>
      <c r="CQ182" s="24"/>
      <c r="CR182" s="24"/>
      <c r="CS182" s="25"/>
      <c r="CT182" s="25"/>
      <c r="CU182" s="25"/>
      <c r="CV182" s="23"/>
      <c r="CW182" s="23"/>
      <c r="CX182" s="25"/>
      <c r="CY182" s="23"/>
      <c r="CZ182" s="23"/>
      <c r="DE182" s="15"/>
      <c r="DF182" s="16"/>
      <c r="DH182" s="15"/>
      <c r="DI182" s="15"/>
      <c r="DJ182" s="15"/>
      <c r="DK182" s="15"/>
      <c r="DL182" s="15"/>
      <c r="DM182" s="15"/>
      <c r="DN182" s="15"/>
      <c r="DO182" s="20"/>
      <c r="DP182" s="20"/>
      <c r="DQ182" s="20"/>
      <c r="DR182" s="20"/>
      <c r="DS182" s="20"/>
    </row>
    <row r="183" spans="19:123" s="14" customFormat="1" ht="16.5" customHeight="1" x14ac:dyDescent="0.15">
      <c r="S183" s="18"/>
      <c r="T183" s="22"/>
      <c r="U183" s="20"/>
      <c r="V183" s="20"/>
      <c r="W183" s="20"/>
      <c r="X183" s="22"/>
      <c r="Y183" s="22"/>
      <c r="Z183" s="20"/>
      <c r="AA183" s="20"/>
      <c r="AB183" s="20"/>
      <c r="AC183" s="22"/>
      <c r="AD183" s="20"/>
      <c r="AE183" s="20"/>
      <c r="AF183" s="20"/>
      <c r="AG183" s="22"/>
      <c r="AH183" s="20"/>
      <c r="AI183" s="20"/>
      <c r="AJ183" s="20"/>
      <c r="AK183" s="22"/>
      <c r="AL183" s="20"/>
      <c r="AM183" s="20"/>
      <c r="AN183" s="20"/>
      <c r="AO183" s="22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  <c r="BI183" s="20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8"/>
      <c r="BX183" s="28"/>
      <c r="BZ183" s="29"/>
      <c r="CA183" s="29"/>
      <c r="CB183" s="29"/>
      <c r="CC183" s="23"/>
      <c r="CD183" s="23"/>
      <c r="CE183" s="23"/>
      <c r="CF183" s="23"/>
      <c r="CG183" s="23"/>
      <c r="CH183" s="23"/>
      <c r="CI183" s="23"/>
      <c r="CJ183" s="23"/>
      <c r="CK183" s="23"/>
      <c r="CL183" s="23"/>
      <c r="CM183" s="23"/>
      <c r="CN183" s="23"/>
      <c r="CO183" s="24"/>
      <c r="CP183" s="24"/>
      <c r="CQ183" s="24"/>
      <c r="CR183" s="24"/>
      <c r="CS183" s="25"/>
      <c r="CT183" s="25"/>
      <c r="CU183" s="25"/>
      <c r="CV183" s="23"/>
      <c r="CW183" s="23"/>
      <c r="CX183" s="25"/>
      <c r="CY183" s="23"/>
      <c r="CZ183" s="23"/>
      <c r="DE183" s="15"/>
      <c r="DF183" s="16"/>
      <c r="DH183" s="15"/>
      <c r="DI183" s="15"/>
      <c r="DJ183" s="15"/>
      <c r="DK183" s="15"/>
      <c r="DL183" s="15"/>
      <c r="DM183" s="15"/>
      <c r="DN183" s="15"/>
      <c r="DO183" s="20"/>
      <c r="DP183" s="20"/>
      <c r="DQ183" s="20"/>
      <c r="DR183" s="20"/>
      <c r="DS183" s="20"/>
    </row>
    <row r="184" spans="19:123" s="14" customFormat="1" ht="16.5" customHeight="1" x14ac:dyDescent="0.15">
      <c r="S184" s="18"/>
      <c r="T184" s="22"/>
      <c r="U184" s="20"/>
      <c r="V184" s="20"/>
      <c r="W184" s="20"/>
      <c r="X184" s="22"/>
      <c r="Y184" s="22"/>
      <c r="Z184" s="20"/>
      <c r="AA184" s="20"/>
      <c r="AB184" s="20"/>
      <c r="AC184" s="22"/>
      <c r="AD184" s="20"/>
      <c r="AE184" s="20"/>
      <c r="AF184" s="20"/>
      <c r="AG184" s="22"/>
      <c r="AH184" s="20"/>
      <c r="AI184" s="20"/>
      <c r="AJ184" s="20"/>
      <c r="AK184" s="22"/>
      <c r="AL184" s="20"/>
      <c r="AM184" s="20"/>
      <c r="AN184" s="20"/>
      <c r="AO184" s="22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8"/>
      <c r="BX184" s="28"/>
      <c r="BZ184" s="29"/>
      <c r="CA184" s="29"/>
      <c r="CB184" s="29"/>
      <c r="CC184" s="23"/>
      <c r="CD184" s="23"/>
      <c r="CE184" s="23"/>
      <c r="CF184" s="23"/>
      <c r="CG184" s="23"/>
      <c r="CH184" s="23"/>
      <c r="CI184" s="23"/>
      <c r="CJ184" s="23"/>
      <c r="CK184" s="23"/>
      <c r="CL184" s="23"/>
      <c r="CM184" s="23"/>
      <c r="CN184" s="23"/>
      <c r="CO184" s="24"/>
      <c r="CP184" s="24"/>
      <c r="CQ184" s="24"/>
      <c r="CR184" s="24"/>
      <c r="CS184" s="25"/>
      <c r="CT184" s="25"/>
      <c r="CU184" s="25"/>
      <c r="CV184" s="23"/>
      <c r="CW184" s="23"/>
      <c r="CX184" s="25"/>
      <c r="CY184" s="23"/>
      <c r="CZ184" s="23"/>
      <c r="DE184" s="15"/>
      <c r="DF184" s="16"/>
      <c r="DH184" s="15"/>
      <c r="DI184" s="15"/>
      <c r="DJ184" s="15"/>
      <c r="DK184" s="15"/>
      <c r="DL184" s="15"/>
      <c r="DM184" s="15"/>
      <c r="DN184" s="15"/>
      <c r="DO184" s="20"/>
      <c r="DP184" s="20"/>
      <c r="DQ184" s="20"/>
      <c r="DR184" s="20"/>
      <c r="DS184" s="20"/>
    </row>
    <row r="185" spans="19:123" s="14" customFormat="1" ht="16.5" customHeight="1" x14ac:dyDescent="0.15">
      <c r="S185" s="18"/>
      <c r="T185" s="22"/>
      <c r="U185" s="20"/>
      <c r="V185" s="20"/>
      <c r="W185" s="20"/>
      <c r="X185" s="22"/>
      <c r="Y185" s="22"/>
      <c r="Z185" s="20"/>
      <c r="AA185" s="20"/>
      <c r="AB185" s="20"/>
      <c r="AC185" s="22"/>
      <c r="AD185" s="20"/>
      <c r="AE185" s="20"/>
      <c r="AF185" s="20"/>
      <c r="AG185" s="22"/>
      <c r="AH185" s="20"/>
      <c r="AI185" s="20"/>
      <c r="AJ185" s="20"/>
      <c r="AK185" s="22"/>
      <c r="AL185" s="20"/>
      <c r="AM185" s="20"/>
      <c r="AN185" s="20"/>
      <c r="AO185" s="22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8"/>
      <c r="BX185" s="28"/>
      <c r="BZ185" s="29"/>
      <c r="CA185" s="29"/>
      <c r="CB185" s="29"/>
      <c r="CC185" s="23"/>
      <c r="CD185" s="23"/>
      <c r="CE185" s="23"/>
      <c r="CF185" s="23"/>
      <c r="CG185" s="23"/>
      <c r="CH185" s="23"/>
      <c r="CI185" s="23"/>
      <c r="CJ185" s="23"/>
      <c r="CK185" s="23"/>
      <c r="CL185" s="23"/>
      <c r="CM185" s="23"/>
      <c r="CN185" s="23"/>
      <c r="CO185" s="24"/>
      <c r="CP185" s="24"/>
      <c r="CQ185" s="24"/>
      <c r="CR185" s="24"/>
      <c r="CS185" s="25"/>
      <c r="CT185" s="25"/>
      <c r="CU185" s="25"/>
      <c r="CV185" s="23"/>
      <c r="CW185" s="23"/>
      <c r="CX185" s="25"/>
      <c r="CY185" s="23"/>
      <c r="CZ185" s="23"/>
      <c r="DE185" s="15"/>
      <c r="DF185" s="16"/>
      <c r="DH185" s="15"/>
      <c r="DI185" s="15"/>
      <c r="DJ185" s="15"/>
      <c r="DK185" s="15"/>
      <c r="DL185" s="15"/>
      <c r="DM185" s="15"/>
      <c r="DN185" s="15"/>
      <c r="DO185" s="20"/>
      <c r="DP185" s="20"/>
      <c r="DQ185" s="20"/>
      <c r="DR185" s="20"/>
      <c r="DS185" s="20"/>
    </row>
    <row r="186" spans="19:123" s="14" customFormat="1" ht="16.5" customHeight="1" x14ac:dyDescent="0.15">
      <c r="S186" s="18"/>
      <c r="T186" s="22"/>
      <c r="U186" s="20"/>
      <c r="V186" s="20"/>
      <c r="W186" s="20"/>
      <c r="X186" s="22"/>
      <c r="Y186" s="22"/>
      <c r="Z186" s="20"/>
      <c r="AA186" s="20"/>
      <c r="AB186" s="20"/>
      <c r="AC186" s="22"/>
      <c r="AD186" s="20"/>
      <c r="AE186" s="20"/>
      <c r="AF186" s="20"/>
      <c r="AG186" s="22"/>
      <c r="AH186" s="20"/>
      <c r="AI186" s="20"/>
      <c r="AJ186" s="20"/>
      <c r="AK186" s="22"/>
      <c r="AL186" s="20"/>
      <c r="AM186" s="20"/>
      <c r="AN186" s="20"/>
      <c r="AO186" s="22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8"/>
      <c r="BX186" s="28"/>
      <c r="BZ186" s="29"/>
      <c r="CA186" s="29"/>
      <c r="CB186" s="29"/>
      <c r="CC186" s="23"/>
      <c r="CD186" s="23"/>
      <c r="CE186" s="23"/>
      <c r="CF186" s="23"/>
      <c r="CG186" s="23"/>
      <c r="CH186" s="23"/>
      <c r="CI186" s="23"/>
      <c r="CJ186" s="23"/>
      <c r="CK186" s="23"/>
      <c r="CL186" s="23"/>
      <c r="CM186" s="23"/>
      <c r="CN186" s="23"/>
      <c r="CO186" s="24"/>
      <c r="CP186" s="24"/>
      <c r="CQ186" s="24"/>
      <c r="CR186" s="24"/>
      <c r="CS186" s="25"/>
      <c r="CT186" s="25"/>
      <c r="CU186" s="25"/>
      <c r="CV186" s="23"/>
      <c r="CW186" s="23"/>
      <c r="CX186" s="25"/>
      <c r="CY186" s="23"/>
      <c r="CZ186" s="23"/>
      <c r="DE186" s="15"/>
      <c r="DF186" s="16"/>
      <c r="DH186" s="15"/>
      <c r="DI186" s="15"/>
      <c r="DJ186" s="15"/>
      <c r="DK186" s="15"/>
      <c r="DL186" s="15"/>
      <c r="DM186" s="15"/>
      <c r="DN186" s="15"/>
      <c r="DO186" s="20"/>
      <c r="DP186" s="20"/>
      <c r="DQ186" s="20"/>
      <c r="DR186" s="20"/>
      <c r="DS186" s="20"/>
    </row>
    <row r="187" spans="19:123" s="14" customFormat="1" ht="16.5" customHeight="1" x14ac:dyDescent="0.15">
      <c r="S187" s="18"/>
      <c r="T187" s="22"/>
      <c r="U187" s="20"/>
      <c r="V187" s="20"/>
      <c r="W187" s="20"/>
      <c r="X187" s="22"/>
      <c r="Y187" s="22"/>
      <c r="Z187" s="20"/>
      <c r="AA187" s="20"/>
      <c r="AB187" s="20"/>
      <c r="AC187" s="22"/>
      <c r="AD187" s="20"/>
      <c r="AE187" s="20"/>
      <c r="AF187" s="20"/>
      <c r="AG187" s="22"/>
      <c r="AH187" s="20"/>
      <c r="AI187" s="20"/>
      <c r="AJ187" s="20"/>
      <c r="AK187" s="22"/>
      <c r="AL187" s="20"/>
      <c r="AM187" s="20"/>
      <c r="AN187" s="20"/>
      <c r="AO187" s="22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  <c r="BI187" s="20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8"/>
      <c r="BX187" s="28"/>
      <c r="BZ187" s="29"/>
      <c r="CA187" s="29"/>
      <c r="CB187" s="29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4"/>
      <c r="CP187" s="24"/>
      <c r="CQ187" s="24"/>
      <c r="CR187" s="24"/>
      <c r="CS187" s="25"/>
      <c r="CT187" s="25"/>
      <c r="CU187" s="25"/>
      <c r="CV187" s="23"/>
      <c r="CW187" s="23"/>
      <c r="CX187" s="25"/>
      <c r="CY187" s="23"/>
      <c r="CZ187" s="23"/>
      <c r="DE187" s="15"/>
      <c r="DF187" s="16"/>
      <c r="DH187" s="15"/>
      <c r="DI187" s="15"/>
      <c r="DJ187" s="15"/>
      <c r="DK187" s="15"/>
      <c r="DL187" s="15"/>
      <c r="DM187" s="15"/>
      <c r="DN187" s="15"/>
      <c r="DO187" s="20"/>
      <c r="DP187" s="20"/>
      <c r="DQ187" s="20"/>
      <c r="DR187" s="20"/>
      <c r="DS187" s="20"/>
    </row>
    <row r="188" spans="19:123" s="14" customFormat="1" ht="16.5" customHeight="1" x14ac:dyDescent="0.15">
      <c r="S188" s="18"/>
      <c r="T188" s="22"/>
      <c r="U188" s="20"/>
      <c r="V188" s="20"/>
      <c r="W188" s="20"/>
      <c r="X188" s="22"/>
      <c r="Y188" s="22"/>
      <c r="Z188" s="20"/>
      <c r="AA188" s="20"/>
      <c r="AB188" s="20"/>
      <c r="AC188" s="22"/>
      <c r="AD188" s="20"/>
      <c r="AE188" s="20"/>
      <c r="AF188" s="20"/>
      <c r="AG188" s="22"/>
      <c r="AH188" s="20"/>
      <c r="AI188" s="20"/>
      <c r="AJ188" s="20"/>
      <c r="AK188" s="22"/>
      <c r="AL188" s="20"/>
      <c r="AM188" s="20"/>
      <c r="AN188" s="20"/>
      <c r="AO188" s="22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  <c r="BI188" s="20"/>
      <c r="BJ188" s="20"/>
      <c r="BK188" s="20"/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V188" s="20"/>
      <c r="BW188" s="28"/>
      <c r="BX188" s="28"/>
      <c r="BZ188" s="29"/>
      <c r="CA188" s="29"/>
      <c r="CB188" s="29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4"/>
      <c r="CP188" s="24"/>
      <c r="CQ188" s="24"/>
      <c r="CR188" s="24"/>
      <c r="CS188" s="25"/>
      <c r="CT188" s="25"/>
      <c r="CU188" s="25"/>
      <c r="CV188" s="23"/>
      <c r="CW188" s="23"/>
      <c r="CX188" s="25"/>
      <c r="CY188" s="23"/>
      <c r="CZ188" s="23"/>
      <c r="DE188" s="15"/>
      <c r="DF188" s="16"/>
      <c r="DH188" s="15"/>
      <c r="DI188" s="15"/>
      <c r="DJ188" s="15"/>
      <c r="DK188" s="15"/>
      <c r="DL188" s="15"/>
      <c r="DM188" s="15"/>
      <c r="DN188" s="15"/>
      <c r="DO188" s="20"/>
      <c r="DP188" s="20"/>
      <c r="DQ188" s="20"/>
      <c r="DR188" s="20"/>
      <c r="DS188" s="20"/>
    </row>
    <row r="189" spans="19:123" s="14" customFormat="1" ht="16.5" customHeight="1" x14ac:dyDescent="0.15">
      <c r="S189" s="18"/>
      <c r="T189" s="22"/>
      <c r="U189" s="20"/>
      <c r="V189" s="20"/>
      <c r="W189" s="20"/>
      <c r="X189" s="22"/>
      <c r="Y189" s="22"/>
      <c r="Z189" s="20"/>
      <c r="AA189" s="20"/>
      <c r="AB189" s="20"/>
      <c r="AC189" s="22"/>
      <c r="AD189" s="20"/>
      <c r="AE189" s="20"/>
      <c r="AF189" s="20"/>
      <c r="AG189" s="22"/>
      <c r="AH189" s="20"/>
      <c r="AI189" s="20"/>
      <c r="AJ189" s="20"/>
      <c r="AK189" s="22"/>
      <c r="AL189" s="20"/>
      <c r="AM189" s="20"/>
      <c r="AN189" s="20"/>
      <c r="AO189" s="22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  <c r="BI189" s="20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8"/>
      <c r="BX189" s="28"/>
      <c r="BZ189" s="29"/>
      <c r="CA189" s="29"/>
      <c r="CB189" s="29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4"/>
      <c r="CP189" s="24"/>
      <c r="CQ189" s="24"/>
      <c r="CR189" s="24"/>
      <c r="CS189" s="25"/>
      <c r="CT189" s="25"/>
      <c r="CU189" s="25"/>
      <c r="CV189" s="23"/>
      <c r="CW189" s="23"/>
      <c r="CX189" s="25"/>
      <c r="CY189" s="23"/>
      <c r="CZ189" s="23"/>
      <c r="DE189" s="15"/>
      <c r="DF189" s="16"/>
      <c r="DH189" s="15"/>
      <c r="DI189" s="15"/>
      <c r="DJ189" s="15"/>
      <c r="DK189" s="15"/>
      <c r="DL189" s="15"/>
      <c r="DM189" s="15"/>
      <c r="DN189" s="15"/>
      <c r="DO189" s="20"/>
      <c r="DP189" s="20"/>
      <c r="DQ189" s="20"/>
      <c r="DR189" s="20"/>
      <c r="DS189" s="20"/>
    </row>
    <row r="190" spans="19:123" s="14" customFormat="1" ht="16.5" customHeight="1" x14ac:dyDescent="0.15">
      <c r="S190" s="18"/>
      <c r="T190" s="22"/>
      <c r="U190" s="20"/>
      <c r="V190" s="20"/>
      <c r="W190" s="20"/>
      <c r="X190" s="22"/>
      <c r="Y190" s="22"/>
      <c r="Z190" s="20"/>
      <c r="AA190" s="20"/>
      <c r="AB190" s="20"/>
      <c r="AC190" s="22"/>
      <c r="AD190" s="20"/>
      <c r="AE190" s="20"/>
      <c r="AF190" s="20"/>
      <c r="AG190" s="22"/>
      <c r="AH190" s="20"/>
      <c r="AI190" s="20"/>
      <c r="AJ190" s="20"/>
      <c r="AK190" s="22"/>
      <c r="AL190" s="20"/>
      <c r="AM190" s="20"/>
      <c r="AN190" s="20"/>
      <c r="AO190" s="22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  <c r="BI190" s="20"/>
      <c r="BJ190" s="20"/>
      <c r="BK190" s="20"/>
      <c r="BL190" s="20"/>
      <c r="BM190" s="20"/>
      <c r="BN190" s="20"/>
      <c r="BO190" s="20"/>
      <c r="BP190" s="20"/>
      <c r="BQ190" s="20"/>
      <c r="BR190" s="20"/>
      <c r="BS190" s="20"/>
      <c r="BT190" s="20"/>
      <c r="BU190" s="20"/>
      <c r="BV190" s="20"/>
      <c r="BW190" s="28"/>
      <c r="BX190" s="28"/>
      <c r="BZ190" s="29"/>
      <c r="CA190" s="29"/>
      <c r="CB190" s="29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4"/>
      <c r="CP190" s="24"/>
      <c r="CQ190" s="24"/>
      <c r="CR190" s="24"/>
      <c r="CS190" s="25"/>
      <c r="CT190" s="25"/>
      <c r="CU190" s="25"/>
      <c r="CV190" s="23"/>
      <c r="CW190" s="23"/>
      <c r="CX190" s="25"/>
      <c r="CY190" s="23"/>
      <c r="CZ190" s="23"/>
      <c r="DE190" s="15"/>
      <c r="DF190" s="16"/>
      <c r="DH190" s="15"/>
      <c r="DI190" s="15"/>
      <c r="DJ190" s="15"/>
      <c r="DK190" s="15"/>
      <c r="DL190" s="15"/>
      <c r="DM190" s="15"/>
      <c r="DN190" s="15"/>
      <c r="DO190" s="20"/>
      <c r="DP190" s="20"/>
      <c r="DQ190" s="20"/>
      <c r="DR190" s="20"/>
      <c r="DS190" s="20"/>
    </row>
    <row r="191" spans="19:123" s="14" customFormat="1" ht="16.5" customHeight="1" x14ac:dyDescent="0.15">
      <c r="S191" s="18"/>
      <c r="T191" s="22"/>
      <c r="U191" s="20"/>
      <c r="V191" s="20"/>
      <c r="W191" s="20"/>
      <c r="X191" s="22"/>
      <c r="Y191" s="22"/>
      <c r="Z191" s="20"/>
      <c r="AA191" s="20"/>
      <c r="AB191" s="20"/>
      <c r="AC191" s="22"/>
      <c r="AD191" s="20"/>
      <c r="AE191" s="20"/>
      <c r="AF191" s="20"/>
      <c r="AG191" s="22"/>
      <c r="AH191" s="20"/>
      <c r="AI191" s="20"/>
      <c r="AJ191" s="20"/>
      <c r="AK191" s="22"/>
      <c r="AL191" s="20"/>
      <c r="AM191" s="20"/>
      <c r="AN191" s="20"/>
      <c r="AO191" s="22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8"/>
      <c r="BX191" s="28"/>
      <c r="BZ191" s="29"/>
      <c r="CA191" s="29"/>
      <c r="CB191" s="29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4"/>
      <c r="CP191" s="24"/>
      <c r="CQ191" s="24"/>
      <c r="CR191" s="24"/>
      <c r="CS191" s="25"/>
      <c r="CT191" s="25"/>
      <c r="CU191" s="25"/>
      <c r="CV191" s="23"/>
      <c r="CW191" s="23"/>
      <c r="CX191" s="25"/>
      <c r="CY191" s="23"/>
      <c r="CZ191" s="23"/>
      <c r="DE191" s="15"/>
      <c r="DF191" s="16"/>
      <c r="DH191" s="15"/>
      <c r="DI191" s="15"/>
      <c r="DJ191" s="15"/>
      <c r="DK191" s="15"/>
      <c r="DL191" s="15"/>
      <c r="DM191" s="15"/>
      <c r="DN191" s="15"/>
      <c r="DO191" s="20"/>
      <c r="DP191" s="20"/>
      <c r="DQ191" s="20"/>
      <c r="DR191" s="20"/>
      <c r="DS191" s="20"/>
    </row>
    <row r="192" spans="19:123" s="14" customFormat="1" ht="16.5" customHeight="1" x14ac:dyDescent="0.15">
      <c r="S192" s="18"/>
      <c r="T192" s="22"/>
      <c r="U192" s="20"/>
      <c r="V192" s="20"/>
      <c r="W192" s="20"/>
      <c r="X192" s="22"/>
      <c r="Y192" s="22"/>
      <c r="Z192" s="20"/>
      <c r="AA192" s="20"/>
      <c r="AB192" s="20"/>
      <c r="AC192" s="22"/>
      <c r="AD192" s="20"/>
      <c r="AE192" s="20"/>
      <c r="AF192" s="20"/>
      <c r="AG192" s="22"/>
      <c r="AH192" s="20"/>
      <c r="AI192" s="20"/>
      <c r="AJ192" s="20"/>
      <c r="AK192" s="22"/>
      <c r="AL192" s="20"/>
      <c r="AM192" s="20"/>
      <c r="AN192" s="20"/>
      <c r="AO192" s="22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  <c r="BI192" s="20"/>
      <c r="BJ192" s="20"/>
      <c r="BK192" s="20"/>
      <c r="BL192" s="20"/>
      <c r="BM192" s="20"/>
      <c r="BN192" s="20"/>
      <c r="BO192" s="20"/>
      <c r="BP192" s="20"/>
      <c r="BQ192" s="20"/>
      <c r="BR192" s="20"/>
      <c r="BS192" s="20"/>
      <c r="BT192" s="20"/>
      <c r="BU192" s="20"/>
      <c r="BV192" s="20"/>
      <c r="BW192" s="28"/>
      <c r="BX192" s="28"/>
      <c r="BZ192" s="29"/>
      <c r="CA192" s="29"/>
      <c r="CB192" s="29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4"/>
      <c r="CP192" s="24"/>
      <c r="CQ192" s="24"/>
      <c r="CR192" s="24"/>
      <c r="CS192" s="25"/>
      <c r="CT192" s="25"/>
      <c r="CU192" s="25"/>
      <c r="CV192" s="23"/>
      <c r="CW192" s="23"/>
      <c r="CX192" s="25"/>
      <c r="CY192" s="23"/>
      <c r="CZ192" s="23"/>
      <c r="DE192" s="15"/>
      <c r="DF192" s="16"/>
      <c r="DH192" s="15"/>
      <c r="DI192" s="15"/>
      <c r="DJ192" s="15"/>
      <c r="DK192" s="15"/>
      <c r="DL192" s="15"/>
      <c r="DM192" s="15"/>
      <c r="DN192" s="15"/>
      <c r="DO192" s="20"/>
      <c r="DP192" s="20"/>
      <c r="DQ192" s="20"/>
      <c r="DR192" s="20"/>
      <c r="DS192" s="20"/>
    </row>
    <row r="193" spans="6:123" s="14" customFormat="1" ht="16.5" customHeight="1" x14ac:dyDescent="0.15">
      <c r="S193" s="18"/>
      <c r="T193" s="22"/>
      <c r="U193" s="20"/>
      <c r="V193" s="20"/>
      <c r="W193" s="20"/>
      <c r="X193" s="22"/>
      <c r="Y193" s="22"/>
      <c r="Z193" s="20"/>
      <c r="AA193" s="20"/>
      <c r="AB193" s="20"/>
      <c r="AC193" s="22"/>
      <c r="AD193" s="20"/>
      <c r="AE193" s="20"/>
      <c r="AF193" s="20"/>
      <c r="AG193" s="22"/>
      <c r="AH193" s="20"/>
      <c r="AI193" s="20"/>
      <c r="AJ193" s="20"/>
      <c r="AK193" s="22"/>
      <c r="AL193" s="20"/>
      <c r="AM193" s="20"/>
      <c r="AN193" s="20"/>
      <c r="AO193" s="22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V193" s="20"/>
      <c r="BW193" s="28"/>
      <c r="BX193" s="28"/>
      <c r="BZ193" s="29"/>
      <c r="CA193" s="29"/>
      <c r="CB193" s="29"/>
      <c r="CC193" s="23"/>
      <c r="CD193" s="23"/>
      <c r="CE193" s="23"/>
      <c r="CF193" s="23"/>
      <c r="CG193" s="23"/>
      <c r="CH193" s="23"/>
      <c r="CI193" s="23"/>
      <c r="CJ193" s="23"/>
      <c r="CK193" s="23"/>
      <c r="CL193" s="23"/>
      <c r="CM193" s="23"/>
      <c r="CN193" s="23"/>
      <c r="CO193" s="24"/>
      <c r="CP193" s="24"/>
      <c r="CQ193" s="24"/>
      <c r="CR193" s="24"/>
      <c r="CS193" s="25"/>
      <c r="CT193" s="25"/>
      <c r="CU193" s="25"/>
      <c r="CV193" s="23"/>
      <c r="CW193" s="23"/>
      <c r="CX193" s="25"/>
      <c r="CY193" s="23"/>
      <c r="CZ193" s="23"/>
      <c r="DE193" s="15"/>
      <c r="DF193" s="16"/>
      <c r="DH193" s="15"/>
      <c r="DI193" s="15"/>
      <c r="DJ193" s="15"/>
      <c r="DK193" s="15"/>
      <c r="DL193" s="15"/>
      <c r="DM193" s="15"/>
      <c r="DN193" s="15"/>
      <c r="DO193" s="20"/>
      <c r="DP193" s="20"/>
      <c r="DQ193" s="20"/>
      <c r="DR193" s="20"/>
      <c r="DS193" s="20"/>
    </row>
    <row r="194" spans="6:123" s="14" customFormat="1" ht="16.5" customHeight="1" x14ac:dyDescent="0.15">
      <c r="S194" s="18"/>
      <c r="T194" s="22"/>
      <c r="U194" s="20"/>
      <c r="V194" s="20"/>
      <c r="W194" s="20"/>
      <c r="X194" s="22"/>
      <c r="Y194" s="22"/>
      <c r="Z194" s="20"/>
      <c r="AA194" s="20"/>
      <c r="AB194" s="20"/>
      <c r="AC194" s="22"/>
      <c r="AD194" s="20"/>
      <c r="AE194" s="20"/>
      <c r="AF194" s="20"/>
      <c r="AG194" s="22"/>
      <c r="AH194" s="20"/>
      <c r="AI194" s="20"/>
      <c r="AJ194" s="20"/>
      <c r="AK194" s="22"/>
      <c r="AL194" s="20"/>
      <c r="AM194" s="20"/>
      <c r="AN194" s="20"/>
      <c r="AO194" s="22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  <c r="BI194" s="20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8"/>
      <c r="BX194" s="28"/>
      <c r="BZ194" s="29"/>
      <c r="CA194" s="29"/>
      <c r="CB194" s="29"/>
      <c r="CC194" s="23"/>
      <c r="CD194" s="23"/>
      <c r="CE194" s="23"/>
      <c r="CF194" s="23"/>
      <c r="CG194" s="23"/>
      <c r="CH194" s="23"/>
      <c r="CI194" s="23"/>
      <c r="CJ194" s="23"/>
      <c r="CK194" s="23"/>
      <c r="CL194" s="23"/>
      <c r="CM194" s="23"/>
      <c r="CN194" s="23"/>
      <c r="CO194" s="24"/>
      <c r="CP194" s="24"/>
      <c r="CQ194" s="24"/>
      <c r="CR194" s="24"/>
      <c r="CS194" s="25"/>
      <c r="CT194" s="25"/>
      <c r="CU194" s="25"/>
      <c r="CV194" s="23"/>
      <c r="CW194" s="23"/>
      <c r="CX194" s="25"/>
      <c r="CY194" s="23"/>
      <c r="CZ194" s="23"/>
      <c r="DE194" s="15"/>
      <c r="DF194" s="16"/>
      <c r="DH194" s="15"/>
      <c r="DI194" s="15"/>
      <c r="DJ194" s="15"/>
      <c r="DK194" s="15"/>
      <c r="DL194" s="15"/>
      <c r="DM194" s="15"/>
      <c r="DN194" s="15"/>
      <c r="DO194" s="20"/>
      <c r="DP194" s="20"/>
      <c r="DQ194" s="20"/>
      <c r="DR194" s="20"/>
      <c r="DS194" s="20"/>
    </row>
    <row r="195" spans="6:123" s="14" customFormat="1" ht="16.5" customHeight="1" x14ac:dyDescent="0.15">
      <c r="S195" s="18"/>
      <c r="T195" s="22"/>
      <c r="U195" s="20"/>
      <c r="V195" s="20"/>
      <c r="W195" s="20"/>
      <c r="X195" s="22"/>
      <c r="Y195" s="22"/>
      <c r="Z195" s="20"/>
      <c r="AA195" s="20"/>
      <c r="AB195" s="20"/>
      <c r="AC195" s="22"/>
      <c r="AD195" s="20"/>
      <c r="AE195" s="20"/>
      <c r="AF195" s="20"/>
      <c r="AG195" s="22"/>
      <c r="AH195" s="20"/>
      <c r="AI195" s="20"/>
      <c r="AJ195" s="20"/>
      <c r="AK195" s="22"/>
      <c r="AL195" s="20"/>
      <c r="AM195" s="20"/>
      <c r="AN195" s="20"/>
      <c r="AO195" s="22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  <c r="BI195" s="20"/>
      <c r="BJ195" s="20"/>
      <c r="BK195" s="20"/>
      <c r="BL195" s="20"/>
      <c r="BM195" s="20"/>
      <c r="BN195" s="20"/>
      <c r="BO195" s="20"/>
      <c r="BP195" s="20"/>
      <c r="BQ195" s="20"/>
      <c r="BR195" s="20"/>
      <c r="BS195" s="20"/>
      <c r="BT195" s="20"/>
      <c r="BU195" s="20"/>
      <c r="BV195" s="20"/>
      <c r="BW195" s="28"/>
      <c r="BX195" s="28"/>
      <c r="BZ195" s="29"/>
      <c r="CA195" s="29"/>
      <c r="CB195" s="29"/>
      <c r="CC195" s="23"/>
      <c r="CD195" s="23"/>
      <c r="CE195" s="23"/>
      <c r="CF195" s="23"/>
      <c r="CG195" s="23"/>
      <c r="CH195" s="23"/>
      <c r="CI195" s="23"/>
      <c r="CJ195" s="23"/>
      <c r="CK195" s="23"/>
      <c r="CL195" s="23"/>
      <c r="CM195" s="23"/>
      <c r="CN195" s="23"/>
      <c r="CO195" s="24"/>
      <c r="CP195" s="24"/>
      <c r="CQ195" s="24"/>
      <c r="CR195" s="24"/>
      <c r="CS195" s="25"/>
      <c r="CT195" s="25"/>
      <c r="CU195" s="25"/>
      <c r="CV195" s="23"/>
      <c r="CW195" s="23"/>
      <c r="CX195" s="25"/>
      <c r="CY195" s="23"/>
      <c r="CZ195" s="23"/>
      <c r="DE195" s="15"/>
      <c r="DF195" s="16"/>
      <c r="DH195" s="15"/>
      <c r="DI195" s="15"/>
      <c r="DJ195" s="15"/>
      <c r="DK195" s="15"/>
      <c r="DL195" s="15"/>
      <c r="DM195" s="15"/>
      <c r="DN195" s="15"/>
      <c r="DO195" s="20"/>
      <c r="DP195" s="20"/>
      <c r="DQ195" s="20"/>
      <c r="DR195" s="20"/>
      <c r="DS195" s="20"/>
    </row>
    <row r="196" spans="6:123" s="14" customFormat="1" ht="16.5" customHeight="1" x14ac:dyDescent="0.15">
      <c r="S196" s="18"/>
      <c r="T196" s="22"/>
      <c r="U196" s="20"/>
      <c r="V196" s="20"/>
      <c r="W196" s="20"/>
      <c r="X196" s="22"/>
      <c r="Y196" s="22"/>
      <c r="Z196" s="20"/>
      <c r="AA196" s="20"/>
      <c r="AB196" s="20"/>
      <c r="AC196" s="22"/>
      <c r="AD196" s="20"/>
      <c r="AE196" s="20"/>
      <c r="AF196" s="20"/>
      <c r="AG196" s="22"/>
      <c r="AH196" s="20"/>
      <c r="AI196" s="20"/>
      <c r="AJ196" s="20"/>
      <c r="AK196" s="22"/>
      <c r="AL196" s="20"/>
      <c r="AM196" s="20"/>
      <c r="AN196" s="20"/>
      <c r="AO196" s="22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  <c r="BI196" s="20"/>
      <c r="BJ196" s="20"/>
      <c r="BK196" s="20"/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V196" s="20"/>
      <c r="BW196" s="28"/>
      <c r="BX196" s="28"/>
      <c r="BZ196" s="29"/>
      <c r="CA196" s="29"/>
      <c r="CB196" s="29"/>
      <c r="CC196" s="23"/>
      <c r="CD196" s="23"/>
      <c r="CE196" s="23"/>
      <c r="CF196" s="23"/>
      <c r="CG196" s="23"/>
      <c r="CH196" s="23"/>
      <c r="CI196" s="23"/>
      <c r="CJ196" s="23"/>
      <c r="CK196" s="23"/>
      <c r="CL196" s="23"/>
      <c r="CM196" s="23"/>
      <c r="CN196" s="23"/>
      <c r="CO196" s="24"/>
      <c r="CP196" s="24"/>
      <c r="CQ196" s="24"/>
      <c r="CR196" s="24"/>
      <c r="CS196" s="25"/>
      <c r="CT196" s="25"/>
      <c r="CU196" s="25"/>
      <c r="CV196" s="23"/>
      <c r="CW196" s="23"/>
      <c r="CX196" s="25"/>
      <c r="CY196" s="23"/>
      <c r="CZ196" s="23"/>
      <c r="DE196" s="15"/>
      <c r="DF196" s="16"/>
      <c r="DH196" s="15"/>
      <c r="DI196" s="15"/>
      <c r="DJ196" s="15"/>
      <c r="DK196" s="15"/>
      <c r="DL196" s="15"/>
      <c r="DM196" s="15"/>
      <c r="DN196" s="15"/>
      <c r="DO196" s="20"/>
      <c r="DP196" s="20"/>
      <c r="DQ196" s="20"/>
      <c r="DR196" s="20"/>
      <c r="DS196" s="20"/>
    </row>
    <row r="197" spans="6:123" s="14" customFormat="1" ht="16.5" customHeight="1" x14ac:dyDescent="0.15">
      <c r="S197" s="18"/>
      <c r="T197" s="22"/>
      <c r="U197" s="20"/>
      <c r="V197" s="20"/>
      <c r="W197" s="20"/>
      <c r="X197" s="22"/>
      <c r="Y197" s="22"/>
      <c r="Z197" s="20"/>
      <c r="AA197" s="20"/>
      <c r="AB197" s="20"/>
      <c r="AC197" s="22"/>
      <c r="AD197" s="20"/>
      <c r="AE197" s="20"/>
      <c r="AF197" s="20"/>
      <c r="AG197" s="22"/>
      <c r="AH197" s="20"/>
      <c r="AI197" s="20"/>
      <c r="AJ197" s="20"/>
      <c r="AK197" s="22"/>
      <c r="AL197" s="20"/>
      <c r="AM197" s="20"/>
      <c r="AN197" s="20"/>
      <c r="AO197" s="22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  <c r="BI197" s="20"/>
      <c r="BJ197" s="20"/>
      <c r="BK197" s="20"/>
      <c r="BL197" s="20"/>
      <c r="BM197" s="20"/>
      <c r="BN197" s="20"/>
      <c r="BO197" s="20"/>
      <c r="BP197" s="20"/>
      <c r="BQ197" s="20"/>
      <c r="BR197" s="20"/>
      <c r="BS197" s="20"/>
      <c r="BT197" s="20"/>
      <c r="BU197" s="20"/>
      <c r="BV197" s="20"/>
      <c r="BW197" s="28"/>
      <c r="BX197" s="28"/>
      <c r="BZ197" s="29"/>
      <c r="CA197" s="29"/>
      <c r="CB197" s="29"/>
      <c r="CC197" s="23"/>
      <c r="CD197" s="23"/>
      <c r="CE197" s="23"/>
      <c r="CF197" s="23"/>
      <c r="CG197" s="23"/>
      <c r="CH197" s="23"/>
      <c r="CI197" s="23"/>
      <c r="CJ197" s="23"/>
      <c r="CK197" s="23"/>
      <c r="CL197" s="23"/>
      <c r="CM197" s="23"/>
      <c r="CN197" s="23"/>
      <c r="CO197" s="24"/>
      <c r="CP197" s="24"/>
      <c r="CQ197" s="24"/>
      <c r="CR197" s="24"/>
      <c r="CS197" s="25"/>
      <c r="CT197" s="25"/>
      <c r="CU197" s="25"/>
      <c r="CV197" s="23"/>
      <c r="CW197" s="23"/>
      <c r="CX197" s="25"/>
      <c r="CY197" s="23"/>
      <c r="CZ197" s="23"/>
      <c r="DE197" s="15"/>
      <c r="DF197" s="16"/>
      <c r="DH197" s="15"/>
      <c r="DI197" s="15"/>
      <c r="DJ197" s="15"/>
      <c r="DK197" s="15"/>
      <c r="DL197" s="15"/>
      <c r="DM197" s="15"/>
      <c r="DN197" s="15"/>
      <c r="DO197" s="20"/>
      <c r="DP197" s="20"/>
      <c r="DQ197" s="20"/>
      <c r="DR197" s="20"/>
      <c r="DS197" s="20"/>
    </row>
    <row r="198" spans="6:123" s="14" customFormat="1" ht="16.5" customHeight="1" x14ac:dyDescent="0.15">
      <c r="S198" s="18"/>
      <c r="T198" s="22"/>
      <c r="U198" s="20"/>
      <c r="V198" s="20"/>
      <c r="W198" s="20"/>
      <c r="X198" s="22"/>
      <c r="Y198" s="22"/>
      <c r="Z198" s="20"/>
      <c r="AA198" s="20"/>
      <c r="AB198" s="20"/>
      <c r="AC198" s="22"/>
      <c r="AD198" s="20"/>
      <c r="AE198" s="20"/>
      <c r="AF198" s="20"/>
      <c r="AG198" s="22"/>
      <c r="AH198" s="20"/>
      <c r="AI198" s="20"/>
      <c r="AJ198" s="20"/>
      <c r="AK198" s="22"/>
      <c r="AL198" s="20"/>
      <c r="AM198" s="20"/>
      <c r="AN198" s="20"/>
      <c r="AO198" s="22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  <c r="BI198" s="20"/>
      <c r="BJ198" s="20"/>
      <c r="BK198" s="20"/>
      <c r="BL198" s="20"/>
      <c r="BM198" s="20"/>
      <c r="BN198" s="20"/>
      <c r="BO198" s="20"/>
      <c r="BP198" s="20"/>
      <c r="BQ198" s="20"/>
      <c r="BR198" s="20"/>
      <c r="BS198" s="20"/>
      <c r="BT198" s="20"/>
      <c r="BU198" s="20"/>
      <c r="BV198" s="20"/>
      <c r="BW198" s="28"/>
      <c r="BX198" s="28"/>
      <c r="BZ198" s="29"/>
      <c r="CA198" s="29"/>
      <c r="CB198" s="29"/>
      <c r="CC198" s="23"/>
      <c r="CD198" s="23"/>
      <c r="CE198" s="23"/>
      <c r="CF198" s="23"/>
      <c r="CG198" s="23"/>
      <c r="CH198" s="23"/>
      <c r="CI198" s="23"/>
      <c r="CJ198" s="23"/>
      <c r="CK198" s="23"/>
      <c r="CL198" s="23"/>
      <c r="CM198" s="23"/>
      <c r="CN198" s="23"/>
      <c r="CO198" s="24"/>
      <c r="CP198" s="24"/>
      <c r="CQ198" s="24"/>
      <c r="CR198" s="24"/>
      <c r="CS198" s="25"/>
      <c r="CT198" s="25"/>
      <c r="CU198" s="25"/>
      <c r="CV198" s="23"/>
      <c r="CW198" s="23"/>
      <c r="CX198" s="25"/>
      <c r="CY198" s="23"/>
      <c r="CZ198" s="23"/>
      <c r="DE198" s="15"/>
      <c r="DF198" s="16"/>
      <c r="DH198" s="15"/>
      <c r="DI198" s="15"/>
      <c r="DJ198" s="15"/>
      <c r="DK198" s="15"/>
      <c r="DL198" s="15"/>
      <c r="DM198" s="15"/>
      <c r="DN198" s="15"/>
      <c r="DO198" s="20"/>
      <c r="DP198" s="20"/>
      <c r="DQ198" s="20"/>
      <c r="DR198" s="20"/>
      <c r="DS198" s="20"/>
    </row>
    <row r="199" spans="6:123" s="14" customFormat="1" ht="16.5" customHeight="1" x14ac:dyDescent="0.15">
      <c r="S199" s="18"/>
      <c r="T199" s="22"/>
      <c r="U199" s="20"/>
      <c r="V199" s="20"/>
      <c r="W199" s="20"/>
      <c r="X199" s="22"/>
      <c r="Y199" s="22"/>
      <c r="Z199" s="20"/>
      <c r="AA199" s="20"/>
      <c r="AB199" s="20"/>
      <c r="AC199" s="22"/>
      <c r="AD199" s="20"/>
      <c r="AE199" s="20"/>
      <c r="AF199" s="20"/>
      <c r="AG199" s="22"/>
      <c r="AH199" s="20"/>
      <c r="AI199" s="20"/>
      <c r="AJ199" s="20"/>
      <c r="AK199" s="22"/>
      <c r="AL199" s="20"/>
      <c r="AM199" s="20"/>
      <c r="AN199" s="20"/>
      <c r="AO199" s="22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  <c r="BI199" s="20"/>
      <c r="BJ199" s="20"/>
      <c r="BK199" s="20"/>
      <c r="BL199" s="20"/>
      <c r="BM199" s="20"/>
      <c r="BN199" s="20"/>
      <c r="BO199" s="20"/>
      <c r="BP199" s="20"/>
      <c r="BQ199" s="20"/>
      <c r="BR199" s="20"/>
      <c r="BS199" s="20"/>
      <c r="BT199" s="20"/>
      <c r="BU199" s="20"/>
      <c r="BV199" s="20"/>
      <c r="BW199" s="28"/>
      <c r="BX199" s="28"/>
      <c r="BZ199" s="29"/>
      <c r="CA199" s="29"/>
      <c r="CB199" s="29"/>
      <c r="CC199" s="23"/>
      <c r="CD199" s="23"/>
      <c r="CE199" s="23"/>
      <c r="CF199" s="23"/>
      <c r="CG199" s="23"/>
      <c r="CH199" s="23"/>
      <c r="CI199" s="23"/>
      <c r="CJ199" s="23"/>
      <c r="CK199" s="23"/>
      <c r="CL199" s="23"/>
      <c r="CM199" s="23"/>
      <c r="CN199" s="23"/>
      <c r="CO199" s="24"/>
      <c r="CP199" s="24"/>
      <c r="CQ199" s="24"/>
      <c r="CR199" s="24"/>
      <c r="CS199" s="25"/>
      <c r="CT199" s="25"/>
      <c r="CU199" s="25"/>
      <c r="CV199" s="23"/>
      <c r="CW199" s="23"/>
      <c r="CX199" s="25"/>
      <c r="CY199" s="23"/>
      <c r="CZ199" s="23"/>
      <c r="DE199" s="15"/>
      <c r="DF199" s="16"/>
      <c r="DH199" s="15"/>
      <c r="DI199" s="15"/>
      <c r="DJ199" s="15"/>
      <c r="DK199" s="15"/>
      <c r="DL199" s="15"/>
      <c r="DM199" s="15"/>
      <c r="DN199" s="15"/>
      <c r="DO199" s="20"/>
      <c r="DP199" s="20"/>
      <c r="DQ199" s="20"/>
      <c r="DR199" s="20"/>
      <c r="DS199" s="20"/>
    </row>
    <row r="200" spans="6:123" s="14" customFormat="1" ht="16.5" customHeight="1" x14ac:dyDescent="0.15">
      <c r="S200" s="18"/>
      <c r="T200" s="22"/>
      <c r="U200" s="20"/>
      <c r="V200" s="20"/>
      <c r="W200" s="20"/>
      <c r="X200" s="22"/>
      <c r="Y200" s="22"/>
      <c r="Z200" s="20"/>
      <c r="AA200" s="20"/>
      <c r="AB200" s="20"/>
      <c r="AC200" s="22"/>
      <c r="AD200" s="20"/>
      <c r="AE200" s="20"/>
      <c r="AF200" s="20"/>
      <c r="AG200" s="22"/>
      <c r="AH200" s="20"/>
      <c r="AI200" s="20"/>
      <c r="AJ200" s="20"/>
      <c r="AK200" s="22"/>
      <c r="AL200" s="20"/>
      <c r="AM200" s="20"/>
      <c r="AN200" s="20"/>
      <c r="AO200" s="22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  <c r="BG200" s="20"/>
      <c r="BH200" s="20"/>
      <c r="BI200" s="20"/>
      <c r="BJ200" s="20"/>
      <c r="BK200" s="20"/>
      <c r="BL200" s="20"/>
      <c r="BM200" s="20"/>
      <c r="BN200" s="20"/>
      <c r="BO200" s="20"/>
      <c r="BP200" s="20"/>
      <c r="BQ200" s="20"/>
      <c r="BR200" s="20"/>
      <c r="BS200" s="20"/>
      <c r="BT200" s="20"/>
      <c r="BU200" s="20"/>
      <c r="BV200" s="20"/>
      <c r="BW200" s="28"/>
      <c r="BX200" s="28"/>
      <c r="BZ200" s="29"/>
      <c r="CA200" s="29"/>
      <c r="CB200" s="29"/>
      <c r="CC200" s="23"/>
      <c r="CD200" s="23"/>
      <c r="CE200" s="23"/>
      <c r="CF200" s="23"/>
      <c r="CG200" s="23"/>
      <c r="CH200" s="23"/>
      <c r="CI200" s="23"/>
      <c r="CJ200" s="23"/>
      <c r="CK200" s="23"/>
      <c r="CL200" s="23"/>
      <c r="CM200" s="23"/>
      <c r="CN200" s="23"/>
      <c r="CO200" s="24"/>
      <c r="CP200" s="24"/>
      <c r="CQ200" s="24"/>
      <c r="CR200" s="24"/>
      <c r="CS200" s="25"/>
      <c r="CT200" s="25"/>
      <c r="CU200" s="25"/>
      <c r="CV200" s="23"/>
      <c r="CW200" s="23"/>
      <c r="CX200" s="25"/>
      <c r="CY200" s="23"/>
      <c r="CZ200" s="23"/>
      <c r="DE200" s="15"/>
      <c r="DF200" s="16"/>
      <c r="DH200" s="15"/>
      <c r="DI200" s="15"/>
      <c r="DJ200" s="15"/>
      <c r="DK200" s="15"/>
      <c r="DL200" s="15"/>
      <c r="DM200" s="15"/>
      <c r="DN200" s="15"/>
      <c r="DO200" s="20"/>
      <c r="DP200" s="20"/>
      <c r="DQ200" s="20"/>
      <c r="DR200" s="20"/>
      <c r="DS200" s="20"/>
    </row>
    <row r="201" spans="6:123" s="14" customFormat="1" ht="16.5" customHeight="1" x14ac:dyDescent="0.15">
      <c r="S201" s="18"/>
      <c r="T201" s="22"/>
      <c r="U201" s="20"/>
      <c r="V201" s="20"/>
      <c r="W201" s="20"/>
      <c r="X201" s="22"/>
      <c r="Y201" s="22"/>
      <c r="Z201" s="20"/>
      <c r="AA201" s="20"/>
      <c r="AB201" s="20"/>
      <c r="AC201" s="22"/>
      <c r="AD201" s="20"/>
      <c r="AE201" s="20"/>
      <c r="AF201" s="20"/>
      <c r="AG201" s="22"/>
      <c r="AH201" s="20"/>
      <c r="AI201" s="20"/>
      <c r="AJ201" s="20"/>
      <c r="AK201" s="22"/>
      <c r="AL201" s="20"/>
      <c r="AM201" s="20"/>
      <c r="AN201" s="20"/>
      <c r="AO201" s="22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  <c r="BI201" s="20"/>
      <c r="BJ201" s="20"/>
      <c r="BK201" s="20"/>
      <c r="BL201" s="20"/>
      <c r="BM201" s="20"/>
      <c r="BN201" s="20"/>
      <c r="BO201" s="20"/>
      <c r="BP201" s="20"/>
      <c r="BQ201" s="20"/>
      <c r="BR201" s="20"/>
      <c r="BS201" s="20"/>
      <c r="BT201" s="20"/>
      <c r="BU201" s="20"/>
      <c r="BV201" s="20"/>
      <c r="BW201" s="28"/>
      <c r="BX201" s="28"/>
      <c r="BZ201" s="29"/>
      <c r="CA201" s="29"/>
      <c r="CB201" s="29"/>
      <c r="CC201" s="23"/>
      <c r="CD201" s="23"/>
      <c r="CE201" s="23"/>
      <c r="CF201" s="23"/>
      <c r="CG201" s="23"/>
      <c r="CH201" s="23"/>
      <c r="CI201" s="23"/>
      <c r="CJ201" s="23"/>
      <c r="CK201" s="23"/>
      <c r="CL201" s="23"/>
      <c r="CM201" s="23"/>
      <c r="CN201" s="23"/>
      <c r="CO201" s="24"/>
      <c r="CP201" s="24"/>
      <c r="CQ201" s="24"/>
      <c r="CR201" s="24"/>
      <c r="CS201" s="25"/>
      <c r="CT201" s="25"/>
      <c r="CU201" s="25"/>
      <c r="CV201" s="23"/>
      <c r="CW201" s="23"/>
      <c r="CX201" s="25"/>
      <c r="CY201" s="23"/>
      <c r="CZ201" s="23"/>
      <c r="DE201" s="15"/>
      <c r="DF201" s="16"/>
      <c r="DH201" s="15"/>
      <c r="DI201" s="15"/>
      <c r="DJ201" s="15"/>
      <c r="DK201" s="15"/>
      <c r="DL201" s="15"/>
      <c r="DM201" s="15"/>
      <c r="DN201" s="15"/>
      <c r="DO201" s="20"/>
      <c r="DP201" s="20"/>
      <c r="DQ201" s="20"/>
      <c r="DR201" s="20"/>
      <c r="DS201" s="20"/>
    </row>
    <row r="202" spans="6:123" s="14" customFormat="1" ht="16.5" customHeight="1" x14ac:dyDescent="0.15">
      <c r="S202" s="18"/>
      <c r="T202" s="22"/>
      <c r="U202" s="20"/>
      <c r="V202" s="20"/>
      <c r="W202" s="20"/>
      <c r="X202" s="22"/>
      <c r="Y202" s="22"/>
      <c r="Z202" s="20"/>
      <c r="AA202" s="20"/>
      <c r="AB202" s="20"/>
      <c r="AC202" s="22"/>
      <c r="AD202" s="20"/>
      <c r="AE202" s="20"/>
      <c r="AF202" s="20"/>
      <c r="AG202" s="22"/>
      <c r="AH202" s="20"/>
      <c r="AI202" s="20"/>
      <c r="AJ202" s="20"/>
      <c r="AK202" s="22"/>
      <c r="AL202" s="20"/>
      <c r="AM202" s="20"/>
      <c r="AN202" s="20"/>
      <c r="AO202" s="22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  <c r="BI202" s="20"/>
      <c r="BJ202" s="20"/>
      <c r="BK202" s="20"/>
      <c r="BL202" s="20"/>
      <c r="BM202" s="20"/>
      <c r="BN202" s="20"/>
      <c r="BO202" s="20"/>
      <c r="BP202" s="20"/>
      <c r="BQ202" s="20"/>
      <c r="BR202" s="20"/>
      <c r="BS202" s="20"/>
      <c r="BT202" s="20"/>
      <c r="BU202" s="20"/>
      <c r="BV202" s="20"/>
      <c r="BW202" s="28"/>
      <c r="BX202" s="28"/>
      <c r="BZ202" s="29"/>
      <c r="CA202" s="29"/>
      <c r="CB202" s="29"/>
      <c r="CC202" s="23"/>
      <c r="CD202" s="23"/>
      <c r="CE202" s="23"/>
      <c r="CF202" s="23"/>
      <c r="CG202" s="23"/>
      <c r="CH202" s="23"/>
      <c r="CI202" s="23"/>
      <c r="CJ202" s="23"/>
      <c r="CK202" s="23"/>
      <c r="CL202" s="23"/>
      <c r="CM202" s="23"/>
      <c r="CN202" s="23"/>
      <c r="CO202" s="24"/>
      <c r="CP202" s="24"/>
      <c r="CQ202" s="24"/>
      <c r="CR202" s="24"/>
      <c r="CS202" s="25"/>
      <c r="CT202" s="25"/>
      <c r="CU202" s="25"/>
      <c r="CV202" s="23"/>
      <c r="CW202" s="23"/>
      <c r="CX202" s="25"/>
      <c r="CY202" s="23"/>
      <c r="CZ202" s="23"/>
      <c r="DE202" s="15"/>
      <c r="DF202" s="16"/>
      <c r="DH202" s="15"/>
      <c r="DI202" s="15"/>
      <c r="DJ202" s="15"/>
      <c r="DK202" s="15"/>
      <c r="DL202" s="15"/>
      <c r="DM202" s="15"/>
      <c r="DN202" s="15"/>
      <c r="DO202" s="20"/>
      <c r="DP202" s="20"/>
      <c r="DQ202" s="20"/>
      <c r="DR202" s="20"/>
      <c r="DS202" s="20"/>
    </row>
    <row r="203" spans="6:123" s="14" customFormat="1" ht="16.5" customHeight="1" x14ac:dyDescent="0.15">
      <c r="S203" s="18"/>
      <c r="T203" s="22"/>
      <c r="U203" s="20"/>
      <c r="V203" s="20"/>
      <c r="W203" s="20"/>
      <c r="X203" s="22"/>
      <c r="Y203" s="22"/>
      <c r="Z203" s="20"/>
      <c r="AA203" s="20"/>
      <c r="AB203" s="20"/>
      <c r="AC203" s="22"/>
      <c r="AD203" s="20"/>
      <c r="AE203" s="20"/>
      <c r="AF203" s="20"/>
      <c r="AG203" s="22"/>
      <c r="AH203" s="20"/>
      <c r="AI203" s="20"/>
      <c r="AJ203" s="20"/>
      <c r="AK203" s="22"/>
      <c r="AL203" s="20"/>
      <c r="AM203" s="20"/>
      <c r="AN203" s="20"/>
      <c r="AO203" s="22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  <c r="BF203" s="20"/>
      <c r="BG203" s="20"/>
      <c r="BH203" s="20"/>
      <c r="BI203" s="20"/>
      <c r="BJ203" s="20"/>
      <c r="BK203" s="20"/>
      <c r="BL203" s="20"/>
      <c r="BM203" s="20"/>
      <c r="BN203" s="20"/>
      <c r="BO203" s="20"/>
      <c r="BP203" s="20"/>
      <c r="BQ203" s="20"/>
      <c r="BR203" s="20"/>
      <c r="BS203" s="20"/>
      <c r="BT203" s="20"/>
      <c r="BU203" s="20"/>
      <c r="BV203" s="20"/>
      <c r="BZ203" s="29"/>
      <c r="CA203" s="29"/>
      <c r="CB203" s="29"/>
      <c r="CC203" s="23"/>
      <c r="CD203" s="23"/>
      <c r="CE203" s="23"/>
      <c r="CF203" s="23"/>
      <c r="CG203" s="23"/>
      <c r="CH203" s="23"/>
      <c r="CI203" s="23"/>
      <c r="CJ203" s="23"/>
      <c r="CK203" s="23"/>
      <c r="CL203" s="23"/>
      <c r="CM203" s="23"/>
      <c r="CN203" s="23"/>
      <c r="CO203" s="24"/>
      <c r="CP203" s="24"/>
      <c r="CQ203" s="24"/>
      <c r="CR203" s="24"/>
      <c r="CS203" s="25"/>
      <c r="CT203" s="25"/>
      <c r="CU203" s="25"/>
      <c r="CV203" s="23"/>
      <c r="CW203" s="23"/>
      <c r="CX203" s="25"/>
      <c r="CY203" s="23"/>
      <c r="CZ203" s="23"/>
      <c r="DE203" s="15"/>
      <c r="DF203" s="16"/>
      <c r="DH203" s="15"/>
      <c r="DI203" s="15"/>
      <c r="DJ203" s="15"/>
      <c r="DK203" s="15"/>
      <c r="DL203" s="15"/>
      <c r="DM203" s="15"/>
      <c r="DN203" s="15"/>
      <c r="DO203" s="20"/>
      <c r="DP203" s="20"/>
      <c r="DQ203" s="20"/>
      <c r="DR203" s="20"/>
      <c r="DS203" s="20"/>
    </row>
    <row r="204" spans="6:123" s="14" customFormat="1" ht="16.5" customHeight="1" x14ac:dyDescent="0.15">
      <c r="S204" s="18"/>
      <c r="T204" s="22"/>
      <c r="U204" s="20"/>
      <c r="V204" s="20"/>
      <c r="W204" s="20"/>
      <c r="X204" s="22"/>
      <c r="Y204" s="22"/>
      <c r="Z204" s="20"/>
      <c r="AA204" s="20"/>
      <c r="AB204" s="20"/>
      <c r="AC204" s="22"/>
      <c r="AD204" s="20"/>
      <c r="AE204" s="20"/>
      <c r="AF204" s="20"/>
      <c r="AG204" s="22"/>
      <c r="AH204" s="20"/>
      <c r="AI204" s="20"/>
      <c r="AJ204" s="20"/>
      <c r="AK204" s="22"/>
      <c r="AL204" s="20"/>
      <c r="AM204" s="20"/>
      <c r="AN204" s="20"/>
      <c r="AO204" s="22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  <c r="BF204" s="20"/>
      <c r="BG204" s="20"/>
      <c r="BH204" s="20"/>
      <c r="BI204" s="20"/>
      <c r="BJ204" s="20"/>
      <c r="BK204" s="20"/>
      <c r="BL204" s="20"/>
      <c r="BM204" s="20"/>
      <c r="BN204" s="20"/>
      <c r="BO204" s="20"/>
      <c r="BP204" s="20"/>
      <c r="BQ204" s="20"/>
      <c r="BR204" s="20"/>
      <c r="BS204" s="20"/>
      <c r="BT204" s="20"/>
      <c r="BU204" s="20"/>
      <c r="BV204" s="20"/>
      <c r="BZ204" s="29"/>
      <c r="CA204" s="29"/>
      <c r="CB204" s="29"/>
      <c r="CC204" s="23"/>
      <c r="CD204" s="23"/>
      <c r="CE204" s="23"/>
      <c r="CF204" s="23"/>
      <c r="CG204" s="23"/>
      <c r="CH204" s="23"/>
      <c r="CI204" s="23"/>
      <c r="CJ204" s="23"/>
      <c r="CK204" s="23"/>
      <c r="CL204" s="23"/>
      <c r="CM204" s="23"/>
      <c r="CN204" s="23"/>
      <c r="CO204" s="24"/>
      <c r="CP204" s="24"/>
      <c r="CQ204" s="24"/>
      <c r="CR204" s="24"/>
      <c r="CS204" s="25"/>
      <c r="CT204" s="25"/>
      <c r="CU204" s="25"/>
      <c r="CV204" s="23"/>
      <c r="CW204" s="23"/>
      <c r="CX204" s="25"/>
      <c r="CY204" s="23"/>
      <c r="CZ204" s="23"/>
      <c r="DE204" s="15"/>
      <c r="DF204" s="16"/>
      <c r="DH204" s="15"/>
      <c r="DI204" s="15"/>
      <c r="DJ204" s="15"/>
      <c r="DK204" s="15"/>
      <c r="DL204" s="15"/>
      <c r="DM204" s="15"/>
      <c r="DN204" s="15"/>
      <c r="DO204" s="20"/>
      <c r="DP204" s="20"/>
      <c r="DQ204" s="20"/>
      <c r="DR204" s="20"/>
      <c r="DS204" s="20"/>
    </row>
    <row r="205" spans="6:123" s="14" customFormat="1" ht="16.5" customHeight="1" x14ac:dyDescent="0.15">
      <c r="S205" s="18"/>
      <c r="T205" s="22"/>
      <c r="U205" s="20"/>
      <c r="V205" s="20"/>
      <c r="W205" s="20"/>
      <c r="X205" s="22"/>
      <c r="Y205" s="22"/>
      <c r="Z205" s="20"/>
      <c r="AA205" s="20"/>
      <c r="AB205" s="20"/>
      <c r="AC205" s="22"/>
      <c r="AD205" s="20"/>
      <c r="AE205" s="20"/>
      <c r="AF205" s="20"/>
      <c r="AG205" s="22"/>
      <c r="AH205" s="20"/>
      <c r="AI205" s="20"/>
      <c r="AJ205" s="20"/>
      <c r="AK205" s="22"/>
      <c r="AL205" s="20"/>
      <c r="AM205" s="20"/>
      <c r="AN205" s="20"/>
      <c r="AO205" s="22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  <c r="BF205" s="20"/>
      <c r="BG205" s="20"/>
      <c r="BH205" s="20"/>
      <c r="BI205" s="20"/>
      <c r="BJ205" s="20"/>
      <c r="BK205" s="20"/>
      <c r="BL205" s="20"/>
      <c r="BM205" s="20"/>
      <c r="BN205" s="20"/>
      <c r="BO205" s="20"/>
      <c r="BP205" s="20"/>
      <c r="BQ205" s="20"/>
      <c r="BR205" s="20"/>
      <c r="BS205" s="20"/>
      <c r="BT205" s="20"/>
      <c r="BU205" s="20"/>
      <c r="BV205" s="20"/>
      <c r="BZ205" s="29"/>
      <c r="CA205" s="29"/>
      <c r="CB205" s="29"/>
      <c r="CC205" s="23"/>
      <c r="CD205" s="23"/>
      <c r="CE205" s="23"/>
      <c r="CF205" s="23"/>
      <c r="CG205" s="23"/>
      <c r="CH205" s="23"/>
      <c r="CI205" s="23"/>
      <c r="CJ205" s="23"/>
      <c r="CK205" s="23"/>
      <c r="CL205" s="23"/>
      <c r="CM205" s="23"/>
      <c r="CN205" s="23"/>
      <c r="CO205" s="24"/>
      <c r="CP205" s="24"/>
      <c r="CQ205" s="24"/>
      <c r="CR205" s="24"/>
      <c r="CS205" s="25"/>
      <c r="CT205" s="25"/>
      <c r="CU205" s="25"/>
      <c r="CV205" s="23"/>
      <c r="CW205" s="23"/>
      <c r="CX205" s="25"/>
      <c r="CY205" s="23"/>
      <c r="CZ205" s="23"/>
      <c r="DE205" s="15"/>
      <c r="DF205" s="16"/>
      <c r="DH205" s="15"/>
      <c r="DI205" s="15"/>
      <c r="DJ205" s="15"/>
      <c r="DK205" s="15"/>
      <c r="DL205" s="15"/>
      <c r="DM205" s="15"/>
      <c r="DN205" s="15"/>
      <c r="DO205" s="20"/>
      <c r="DP205" s="20"/>
      <c r="DQ205" s="20"/>
      <c r="DR205" s="20"/>
      <c r="DS205" s="20"/>
    </row>
    <row r="206" spans="6:123" s="14" customFormat="1" ht="16.5" customHeight="1" x14ac:dyDescent="0.15">
      <c r="S206" s="18"/>
      <c r="T206" s="22"/>
      <c r="U206" s="20"/>
      <c r="V206" s="20"/>
      <c r="W206" s="20"/>
      <c r="X206" s="22"/>
      <c r="Y206" s="22"/>
      <c r="Z206" s="20"/>
      <c r="AA206" s="20"/>
      <c r="AB206" s="20"/>
      <c r="AC206" s="22"/>
      <c r="AD206" s="20"/>
      <c r="AE206" s="20"/>
      <c r="AF206" s="20"/>
      <c r="AG206" s="22"/>
      <c r="AH206" s="20"/>
      <c r="AI206" s="20"/>
      <c r="AJ206" s="20"/>
      <c r="AK206" s="22"/>
      <c r="AL206" s="20"/>
      <c r="AM206" s="20"/>
      <c r="AN206" s="20"/>
      <c r="AO206" s="22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  <c r="BF206" s="20"/>
      <c r="BG206" s="20"/>
      <c r="BH206" s="20"/>
      <c r="BI206" s="20"/>
      <c r="BJ206" s="20"/>
      <c r="BK206" s="20"/>
      <c r="BL206" s="20"/>
      <c r="BM206" s="20"/>
      <c r="BN206" s="20"/>
      <c r="BO206" s="20"/>
      <c r="BP206" s="20"/>
      <c r="BQ206" s="20"/>
      <c r="BR206" s="20"/>
      <c r="BS206" s="20"/>
      <c r="BT206" s="20"/>
      <c r="BU206" s="20"/>
      <c r="BV206" s="20"/>
      <c r="BZ206" s="29"/>
      <c r="CA206" s="29"/>
      <c r="CB206" s="29"/>
      <c r="CC206" s="23"/>
      <c r="CD206" s="23"/>
      <c r="CE206" s="23"/>
      <c r="CF206" s="23"/>
      <c r="CG206" s="23"/>
      <c r="CH206" s="23"/>
      <c r="CI206" s="23"/>
      <c r="CJ206" s="23"/>
      <c r="CK206" s="23"/>
      <c r="CL206" s="23"/>
      <c r="CM206" s="23"/>
      <c r="CN206" s="23"/>
      <c r="CO206" s="24"/>
      <c r="CP206" s="24"/>
      <c r="CQ206" s="24"/>
      <c r="CR206" s="24"/>
      <c r="CS206" s="25"/>
      <c r="CT206" s="25"/>
      <c r="CU206" s="25"/>
      <c r="CV206" s="23"/>
      <c r="CW206" s="23"/>
      <c r="CX206" s="25"/>
      <c r="CY206" s="23"/>
      <c r="CZ206" s="23"/>
      <c r="DE206" s="15"/>
      <c r="DF206" s="16"/>
      <c r="DH206" s="15"/>
      <c r="DI206" s="15"/>
      <c r="DJ206" s="15"/>
      <c r="DK206" s="15"/>
      <c r="DL206" s="15"/>
      <c r="DM206" s="15"/>
      <c r="DN206" s="15"/>
      <c r="DO206" s="20"/>
      <c r="DP206" s="20"/>
      <c r="DQ206" s="20"/>
      <c r="DR206" s="20"/>
      <c r="DS206" s="20"/>
    </row>
    <row r="207" spans="6:123" s="14" customFormat="1" ht="16.5" customHeight="1" x14ac:dyDescent="0.15">
      <c r="S207" s="18"/>
      <c r="T207" s="22"/>
      <c r="U207" s="20"/>
      <c r="V207" s="20"/>
      <c r="W207" s="20"/>
      <c r="X207" s="22"/>
      <c r="Y207" s="22"/>
      <c r="Z207" s="20"/>
      <c r="AA207" s="20"/>
      <c r="AB207" s="20"/>
      <c r="AC207" s="22"/>
      <c r="AD207" s="20"/>
      <c r="AE207" s="20"/>
      <c r="AF207" s="20"/>
      <c r="AG207" s="22"/>
      <c r="AH207" s="20"/>
      <c r="AI207" s="20"/>
      <c r="AJ207" s="20"/>
      <c r="AK207" s="22"/>
      <c r="AL207" s="20"/>
      <c r="AM207" s="20"/>
      <c r="AN207" s="20"/>
      <c r="AO207" s="22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  <c r="BG207" s="20"/>
      <c r="BH207" s="20"/>
      <c r="BI207" s="20"/>
      <c r="BJ207" s="20"/>
      <c r="BK207" s="20"/>
      <c r="BL207" s="20"/>
      <c r="BM207" s="20"/>
      <c r="BN207" s="20"/>
      <c r="BO207" s="20"/>
      <c r="BP207" s="20"/>
      <c r="BQ207" s="20"/>
      <c r="BR207" s="20"/>
      <c r="BS207" s="20"/>
      <c r="BT207" s="20"/>
      <c r="BU207" s="20"/>
      <c r="BV207" s="20"/>
      <c r="BZ207" s="29"/>
      <c r="CA207" s="29"/>
      <c r="CB207" s="29"/>
      <c r="CC207" s="23"/>
      <c r="CD207" s="23"/>
      <c r="CE207" s="23"/>
      <c r="CF207" s="23"/>
      <c r="CG207" s="23"/>
      <c r="CH207" s="23"/>
      <c r="CI207" s="23"/>
      <c r="CJ207" s="23"/>
      <c r="CK207" s="23"/>
      <c r="CL207" s="23"/>
      <c r="CM207" s="23"/>
      <c r="CN207" s="23"/>
      <c r="CO207" s="24"/>
      <c r="CP207" s="24"/>
      <c r="CQ207" s="24"/>
      <c r="CR207" s="24"/>
      <c r="CS207" s="25"/>
      <c r="CT207" s="25"/>
      <c r="CU207" s="25"/>
      <c r="CV207" s="23"/>
      <c r="CW207" s="23"/>
      <c r="CX207" s="25"/>
      <c r="CY207" s="23"/>
      <c r="CZ207" s="23"/>
      <c r="DE207" s="15"/>
      <c r="DF207" s="16"/>
      <c r="DH207" s="15"/>
      <c r="DI207" s="15"/>
      <c r="DJ207" s="15"/>
      <c r="DK207" s="15"/>
      <c r="DL207" s="15"/>
      <c r="DM207" s="15"/>
      <c r="DN207" s="15"/>
      <c r="DO207" s="20"/>
      <c r="DP207" s="20"/>
      <c r="DQ207" s="20"/>
      <c r="DR207" s="20"/>
      <c r="DS207" s="20"/>
    </row>
    <row r="208" spans="6:123" s="14" customFormat="1" ht="16.5" customHeight="1" x14ac:dyDescent="0.15"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18"/>
      <c r="T208" s="22"/>
      <c r="U208" s="20"/>
      <c r="V208" s="20"/>
      <c r="W208" s="20"/>
      <c r="X208" s="22"/>
      <c r="Y208" s="22"/>
      <c r="Z208" s="20"/>
      <c r="AA208" s="20"/>
      <c r="AB208" s="20"/>
      <c r="AC208" s="22"/>
      <c r="AD208" s="20"/>
      <c r="AE208" s="20"/>
      <c r="AF208" s="20"/>
      <c r="AG208" s="22"/>
      <c r="AH208" s="20"/>
      <c r="AI208" s="20"/>
      <c r="AJ208" s="20"/>
      <c r="AK208" s="22"/>
      <c r="AL208" s="20"/>
      <c r="AM208" s="20"/>
      <c r="AN208" s="20"/>
      <c r="AO208" s="22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  <c r="BF208" s="20"/>
      <c r="BG208" s="20"/>
      <c r="BH208" s="20"/>
      <c r="BI208" s="20"/>
      <c r="BJ208" s="20"/>
      <c r="BK208" s="20"/>
      <c r="BL208" s="20"/>
      <c r="BM208" s="20"/>
      <c r="BN208" s="20"/>
      <c r="BO208" s="20"/>
      <c r="BP208" s="20"/>
      <c r="BQ208" s="20"/>
      <c r="BR208" s="20"/>
      <c r="BS208" s="20"/>
      <c r="BT208" s="20"/>
      <c r="BU208" s="20"/>
      <c r="BV208" s="20"/>
      <c r="BZ208" s="29"/>
      <c r="CA208" s="29"/>
      <c r="CB208" s="29"/>
      <c r="CC208" s="23"/>
      <c r="CD208" s="23"/>
      <c r="CE208" s="23"/>
      <c r="CF208" s="23"/>
      <c r="CG208" s="23"/>
      <c r="CH208" s="23"/>
      <c r="CI208" s="23"/>
      <c r="CJ208" s="23"/>
      <c r="CK208" s="23"/>
      <c r="CL208" s="23"/>
      <c r="CM208" s="23"/>
      <c r="CN208" s="23"/>
      <c r="CO208" s="24"/>
      <c r="CP208" s="24"/>
      <c r="CQ208" s="24"/>
      <c r="CR208" s="24"/>
      <c r="CS208" s="25"/>
      <c r="CT208" s="25"/>
      <c r="CU208" s="25"/>
      <c r="CV208" s="23"/>
      <c r="CW208" s="23"/>
      <c r="CX208" s="25"/>
      <c r="CY208" s="23"/>
      <c r="CZ208" s="23"/>
      <c r="DE208" s="15"/>
      <c r="DF208" s="16"/>
      <c r="DH208" s="15"/>
      <c r="DI208" s="15"/>
      <c r="DJ208" s="15"/>
      <c r="DK208" s="15"/>
      <c r="DL208" s="15"/>
      <c r="DM208" s="15"/>
      <c r="DN208" s="15"/>
      <c r="DO208" s="20"/>
      <c r="DP208" s="20"/>
      <c r="DQ208" s="20"/>
      <c r="DR208" s="20"/>
      <c r="DS208" s="20"/>
    </row>
    <row r="209" spans="3:123" s="14" customFormat="1" ht="16.5" customHeight="1" x14ac:dyDescent="0.15"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18"/>
      <c r="T209" s="22"/>
      <c r="U209" s="20"/>
      <c r="V209" s="20"/>
      <c r="W209" s="20"/>
      <c r="X209" s="22"/>
      <c r="Y209" s="22"/>
      <c r="Z209" s="20"/>
      <c r="AA209" s="20"/>
      <c r="AB209" s="20"/>
      <c r="AC209" s="22"/>
      <c r="AD209" s="20"/>
      <c r="AE209" s="20"/>
      <c r="AF209" s="20"/>
      <c r="AG209" s="22"/>
      <c r="AH209" s="20"/>
      <c r="AI209" s="20"/>
      <c r="AJ209" s="20"/>
      <c r="AK209" s="22"/>
      <c r="AL209" s="20"/>
      <c r="AM209" s="20"/>
      <c r="AN209" s="20"/>
      <c r="AO209" s="22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  <c r="BH209" s="20"/>
      <c r="BI209" s="20"/>
      <c r="BJ209" s="20"/>
      <c r="BK209" s="20"/>
      <c r="BL209" s="20"/>
      <c r="BM209" s="20"/>
      <c r="BN209" s="20"/>
      <c r="BO209" s="20"/>
      <c r="BP209" s="20"/>
      <c r="BQ209" s="20"/>
      <c r="BR209" s="20"/>
      <c r="BS209" s="20"/>
      <c r="BT209" s="20"/>
      <c r="BU209" s="20"/>
      <c r="BV209" s="20"/>
      <c r="BZ209" s="29"/>
      <c r="CA209" s="29"/>
      <c r="CB209" s="29"/>
      <c r="CC209" s="23"/>
      <c r="CD209" s="23"/>
      <c r="CE209" s="23"/>
      <c r="CF209" s="23"/>
      <c r="CG209" s="23"/>
      <c r="CH209" s="23"/>
      <c r="CI209" s="23"/>
      <c r="CJ209" s="23"/>
      <c r="CK209" s="23"/>
      <c r="CL209" s="23"/>
      <c r="CM209" s="23"/>
      <c r="CN209" s="23"/>
      <c r="CO209" s="24"/>
      <c r="CP209" s="24"/>
      <c r="CQ209" s="24"/>
      <c r="CR209" s="24"/>
      <c r="CS209" s="25"/>
      <c r="CT209" s="25"/>
      <c r="CU209" s="25"/>
      <c r="CV209" s="23"/>
      <c r="CW209" s="23"/>
      <c r="CX209" s="25"/>
      <c r="CY209" s="23"/>
      <c r="CZ209" s="23"/>
      <c r="DE209" s="15"/>
      <c r="DF209" s="16"/>
      <c r="DH209" s="15"/>
      <c r="DI209" s="15"/>
      <c r="DJ209" s="15"/>
      <c r="DK209" s="15"/>
      <c r="DL209" s="15"/>
      <c r="DM209" s="15"/>
      <c r="DN209" s="15"/>
      <c r="DO209" s="20"/>
      <c r="DP209" s="20"/>
      <c r="DQ209" s="20"/>
      <c r="DR209" s="20"/>
      <c r="DS209" s="20"/>
    </row>
    <row r="210" spans="3:123" ht="16.5" customHeight="1" x14ac:dyDescent="0.15">
      <c r="C210" s="14"/>
    </row>
    <row r="211" spans="3:123" ht="16.5" customHeight="1" x14ac:dyDescent="0.15">
      <c r="C211" s="14"/>
    </row>
    <row r="212" spans="3:123" ht="16.5" customHeight="1" x14ac:dyDescent="0.15">
      <c r="C212" s="14"/>
    </row>
  </sheetData>
  <sheetProtection algorithmName="SHA-512" hashValue="qTv1KwFWV3V6mwP54quVu4j0erHja+fK4o/CAvAyJvsTparMgjU3uytmUrSSibFxdnZoL1I00flEeu8wUx6aEA==" saltValue="AeamSsGU0w6iPd60B8zkYA==" spinCount="100000" sheet="1" formatCells="0" selectLockedCells="1"/>
  <mergeCells count="514">
    <mergeCell ref="K68:K69"/>
    <mergeCell ref="L68:L69"/>
    <mergeCell ref="M68:M69"/>
    <mergeCell ref="N68:N69"/>
    <mergeCell ref="E68:E69"/>
    <mergeCell ref="F68:F69"/>
    <mergeCell ref="G68:G69"/>
    <mergeCell ref="H68:H69"/>
    <mergeCell ref="I68:I69"/>
    <mergeCell ref="J68:J69"/>
    <mergeCell ref="F62:H62"/>
    <mergeCell ref="I62:J62"/>
    <mergeCell ref="K62:L62"/>
    <mergeCell ref="M62:N62"/>
    <mergeCell ref="Z62:AP62"/>
    <mergeCell ref="F63:H63"/>
    <mergeCell ref="I63:J63"/>
    <mergeCell ref="K63:L63"/>
    <mergeCell ref="M63:N63"/>
    <mergeCell ref="F61:H61"/>
    <mergeCell ref="I61:J61"/>
    <mergeCell ref="K61:L61"/>
    <mergeCell ref="M61:N61"/>
    <mergeCell ref="P61:R61"/>
    <mergeCell ref="S61:T61"/>
    <mergeCell ref="U61:V61"/>
    <mergeCell ref="W61:X61"/>
    <mergeCell ref="Z61:AP61"/>
    <mergeCell ref="CC59:CC60"/>
    <mergeCell ref="F60:H60"/>
    <mergeCell ref="I60:J60"/>
    <mergeCell ref="K60:L60"/>
    <mergeCell ref="M60:N60"/>
    <mergeCell ref="P60:R60"/>
    <mergeCell ref="S60:T60"/>
    <mergeCell ref="U60:V60"/>
    <mergeCell ref="W60:X60"/>
    <mergeCell ref="Z60:AP60"/>
    <mergeCell ref="F59:H59"/>
    <mergeCell ref="I59:J59"/>
    <mergeCell ref="K59:L59"/>
    <mergeCell ref="M59:N59"/>
    <mergeCell ref="P59:R59"/>
    <mergeCell ref="S59:T59"/>
    <mergeCell ref="U59:V59"/>
    <mergeCell ref="W59:X59"/>
    <mergeCell ref="Z59:AP59"/>
    <mergeCell ref="U57:V57"/>
    <mergeCell ref="W57:X57"/>
    <mergeCell ref="Z57:AP57"/>
    <mergeCell ref="F58:H58"/>
    <mergeCell ref="I58:J58"/>
    <mergeCell ref="K58:L58"/>
    <mergeCell ref="M58:N58"/>
    <mergeCell ref="P58:R58"/>
    <mergeCell ref="S58:T58"/>
    <mergeCell ref="U58:V58"/>
    <mergeCell ref="F57:H57"/>
    <mergeCell ref="I57:J57"/>
    <mergeCell ref="K57:L57"/>
    <mergeCell ref="M57:N57"/>
    <mergeCell ref="P57:R57"/>
    <mergeCell ref="S57:T57"/>
    <mergeCell ref="W58:X58"/>
    <mergeCell ref="Z58:AP58"/>
    <mergeCell ref="F56:H56"/>
    <mergeCell ref="I56:J56"/>
    <mergeCell ref="K56:L56"/>
    <mergeCell ref="M56:N56"/>
    <mergeCell ref="P56:R56"/>
    <mergeCell ref="S56:T56"/>
    <mergeCell ref="U56:V56"/>
    <mergeCell ref="W56:X56"/>
    <mergeCell ref="Z56:AP56"/>
    <mergeCell ref="F55:H55"/>
    <mergeCell ref="I55:J55"/>
    <mergeCell ref="K55:L55"/>
    <mergeCell ref="M55:N55"/>
    <mergeCell ref="P55:R55"/>
    <mergeCell ref="S55:T55"/>
    <mergeCell ref="U55:V55"/>
    <mergeCell ref="W55:X55"/>
    <mergeCell ref="AA55:AP55"/>
    <mergeCell ref="Y51:AA51"/>
    <mergeCell ref="AB52:AD53"/>
    <mergeCell ref="AE52:AF53"/>
    <mergeCell ref="AG52:AI53"/>
    <mergeCell ref="AJ52:AK53"/>
    <mergeCell ref="CC53:CC54"/>
    <mergeCell ref="F54:H54"/>
    <mergeCell ref="I54:J54"/>
    <mergeCell ref="M54:N54"/>
    <mergeCell ref="P54:R54"/>
    <mergeCell ref="S54:T54"/>
    <mergeCell ref="W54:X54"/>
    <mergeCell ref="Z49:AA49"/>
    <mergeCell ref="AO49:AP49"/>
    <mergeCell ref="D50:E51"/>
    <mergeCell ref="F50:G51"/>
    <mergeCell ref="H50:I50"/>
    <mergeCell ref="M50:O50"/>
    <mergeCell ref="P50:R50"/>
    <mergeCell ref="S50:U50"/>
    <mergeCell ref="V50:X50"/>
    <mergeCell ref="Y50:AA50"/>
    <mergeCell ref="AB48:AB49"/>
    <mergeCell ref="AC48:AD49"/>
    <mergeCell ref="D49:E49"/>
    <mergeCell ref="F49:G49"/>
    <mergeCell ref="H49:I49"/>
    <mergeCell ref="L49:L51"/>
    <mergeCell ref="N49:O49"/>
    <mergeCell ref="Q49:R49"/>
    <mergeCell ref="T49:U49"/>
    <mergeCell ref="W49:X49"/>
    <mergeCell ref="AB50:AB51"/>
    <mergeCell ref="AC50:AD51"/>
    <mergeCell ref="AO50:AP51"/>
    <mergeCell ref="H51:I51"/>
    <mergeCell ref="Y47:AA47"/>
    <mergeCell ref="AL47:AN51"/>
    <mergeCell ref="AO47:AP48"/>
    <mergeCell ref="CC47:CC48"/>
    <mergeCell ref="H48:I48"/>
    <mergeCell ref="M48:O48"/>
    <mergeCell ref="P48:R48"/>
    <mergeCell ref="S48:U48"/>
    <mergeCell ref="V48:X48"/>
    <mergeCell ref="Y48:AA48"/>
    <mergeCell ref="AC46:AD47"/>
    <mergeCell ref="AE46:AF51"/>
    <mergeCell ref="AG46:AI51"/>
    <mergeCell ref="AJ46:AK51"/>
    <mergeCell ref="AL46:AN46"/>
    <mergeCell ref="AO46:AP46"/>
    <mergeCell ref="N46:O46"/>
    <mergeCell ref="Q46:R46"/>
    <mergeCell ref="T46:U46"/>
    <mergeCell ref="W46:X46"/>
    <mergeCell ref="Z46:AA46"/>
    <mergeCell ref="AB46:AB47"/>
    <mergeCell ref="M47:O47"/>
    <mergeCell ref="P47:R47"/>
    <mergeCell ref="S47:U47"/>
    <mergeCell ref="V47:X47"/>
    <mergeCell ref="C46:C51"/>
    <mergeCell ref="D46:D48"/>
    <mergeCell ref="E46:E48"/>
    <mergeCell ref="F46:G48"/>
    <mergeCell ref="H46:I46"/>
    <mergeCell ref="L46:L48"/>
    <mergeCell ref="H47:I47"/>
    <mergeCell ref="M51:O51"/>
    <mergeCell ref="P51:R51"/>
    <mergeCell ref="S51:U51"/>
    <mergeCell ref="V51:X51"/>
    <mergeCell ref="AO43:AP43"/>
    <mergeCell ref="D44:E45"/>
    <mergeCell ref="F44:G45"/>
    <mergeCell ref="H44:I44"/>
    <mergeCell ref="M44:O44"/>
    <mergeCell ref="P44:R44"/>
    <mergeCell ref="S44:U44"/>
    <mergeCell ref="V44:X44"/>
    <mergeCell ref="Y44:AA44"/>
    <mergeCell ref="AB42:AB43"/>
    <mergeCell ref="AC42:AD43"/>
    <mergeCell ref="D43:E43"/>
    <mergeCell ref="F43:G43"/>
    <mergeCell ref="H43:I43"/>
    <mergeCell ref="L43:L45"/>
    <mergeCell ref="N43:O43"/>
    <mergeCell ref="Q43:R43"/>
    <mergeCell ref="T43:U43"/>
    <mergeCell ref="W43:X43"/>
    <mergeCell ref="AB44:AB45"/>
    <mergeCell ref="AC44:AD45"/>
    <mergeCell ref="AO44:AP45"/>
    <mergeCell ref="H45:I45"/>
    <mergeCell ref="M45:O45"/>
    <mergeCell ref="AL41:AN45"/>
    <mergeCell ref="AO41:AP42"/>
    <mergeCell ref="CC41:CC42"/>
    <mergeCell ref="H42:I42"/>
    <mergeCell ref="M42:O42"/>
    <mergeCell ref="P42:R42"/>
    <mergeCell ref="S42:U42"/>
    <mergeCell ref="V42:X42"/>
    <mergeCell ref="Y42:AA42"/>
    <mergeCell ref="AC40:AD41"/>
    <mergeCell ref="AE40:AF45"/>
    <mergeCell ref="AG40:AI45"/>
    <mergeCell ref="AJ40:AK45"/>
    <mergeCell ref="AL40:AN40"/>
    <mergeCell ref="AO40:AP40"/>
    <mergeCell ref="N40:O40"/>
    <mergeCell ref="Q40:R40"/>
    <mergeCell ref="T40:U40"/>
    <mergeCell ref="W40:X40"/>
    <mergeCell ref="Z40:AA40"/>
    <mergeCell ref="AB40:AB41"/>
    <mergeCell ref="M41:O41"/>
    <mergeCell ref="P41:R41"/>
    <mergeCell ref="Z43:AA43"/>
    <mergeCell ref="Y39:AA39"/>
    <mergeCell ref="S41:U41"/>
    <mergeCell ref="V41:X41"/>
    <mergeCell ref="C40:C45"/>
    <mergeCell ref="D40:D42"/>
    <mergeCell ref="E40:E42"/>
    <mergeCell ref="F40:G42"/>
    <mergeCell ref="H40:I40"/>
    <mergeCell ref="L40:L42"/>
    <mergeCell ref="H41:I41"/>
    <mergeCell ref="Y41:AA41"/>
    <mergeCell ref="P45:R45"/>
    <mergeCell ref="S45:U45"/>
    <mergeCell ref="V45:X45"/>
    <mergeCell ref="Y45:AA45"/>
    <mergeCell ref="Z37:AA37"/>
    <mergeCell ref="AO37:AP37"/>
    <mergeCell ref="D38:E39"/>
    <mergeCell ref="F38:G39"/>
    <mergeCell ref="H38:I38"/>
    <mergeCell ref="M38:O38"/>
    <mergeCell ref="P38:R38"/>
    <mergeCell ref="S38:U38"/>
    <mergeCell ref="V38:X38"/>
    <mergeCell ref="Y38:AA38"/>
    <mergeCell ref="AB36:AB37"/>
    <mergeCell ref="AC36:AD37"/>
    <mergeCell ref="D37:E37"/>
    <mergeCell ref="F37:G37"/>
    <mergeCell ref="H37:I37"/>
    <mergeCell ref="L37:L39"/>
    <mergeCell ref="N37:O37"/>
    <mergeCell ref="Q37:R37"/>
    <mergeCell ref="T37:U37"/>
    <mergeCell ref="W37:X37"/>
    <mergeCell ref="AB38:AB39"/>
    <mergeCell ref="AC38:AD39"/>
    <mergeCell ref="AO38:AP39"/>
    <mergeCell ref="H39:I39"/>
    <mergeCell ref="Y35:AA35"/>
    <mergeCell ref="AL35:AN39"/>
    <mergeCell ref="AO35:AP36"/>
    <mergeCell ref="CC35:CC36"/>
    <mergeCell ref="H36:I36"/>
    <mergeCell ref="M36:O36"/>
    <mergeCell ref="P36:R36"/>
    <mergeCell ref="S36:U36"/>
    <mergeCell ref="V36:X36"/>
    <mergeCell ref="Y36:AA36"/>
    <mergeCell ref="AC34:AD35"/>
    <mergeCell ref="AE34:AF39"/>
    <mergeCell ref="AG34:AI39"/>
    <mergeCell ref="AJ34:AK39"/>
    <mergeCell ref="AL34:AN34"/>
    <mergeCell ref="AO34:AP34"/>
    <mergeCell ref="N34:O34"/>
    <mergeCell ref="Q34:R34"/>
    <mergeCell ref="T34:U34"/>
    <mergeCell ref="W34:X34"/>
    <mergeCell ref="Z34:AA34"/>
    <mergeCell ref="AB34:AB35"/>
    <mergeCell ref="M35:O35"/>
    <mergeCell ref="P35:R35"/>
    <mergeCell ref="S35:U35"/>
    <mergeCell ref="V35:X35"/>
    <mergeCell ref="C34:C39"/>
    <mergeCell ref="D34:D36"/>
    <mergeCell ref="E34:E36"/>
    <mergeCell ref="F34:G36"/>
    <mergeCell ref="H34:I34"/>
    <mergeCell ref="L34:L36"/>
    <mergeCell ref="H35:I35"/>
    <mergeCell ref="M39:O39"/>
    <mergeCell ref="P39:R39"/>
    <mergeCell ref="S39:U39"/>
    <mergeCell ref="V39:X39"/>
    <mergeCell ref="AO31:AP31"/>
    <mergeCell ref="D32:E33"/>
    <mergeCell ref="F32:G33"/>
    <mergeCell ref="H32:I32"/>
    <mergeCell ref="M32:O32"/>
    <mergeCell ref="P32:R32"/>
    <mergeCell ref="S32:U32"/>
    <mergeCell ref="V32:X32"/>
    <mergeCell ref="Y32:AA32"/>
    <mergeCell ref="AB30:AB31"/>
    <mergeCell ref="AC30:AD31"/>
    <mergeCell ref="D31:E31"/>
    <mergeCell ref="F31:G31"/>
    <mergeCell ref="H31:I31"/>
    <mergeCell ref="L31:L33"/>
    <mergeCell ref="N31:O31"/>
    <mergeCell ref="Q31:R31"/>
    <mergeCell ref="T31:U31"/>
    <mergeCell ref="W31:X31"/>
    <mergeCell ref="AB32:AB33"/>
    <mergeCell ref="AC32:AD33"/>
    <mergeCell ref="AO32:AP33"/>
    <mergeCell ref="H33:I33"/>
    <mergeCell ref="M33:O33"/>
    <mergeCell ref="AL29:AN33"/>
    <mergeCell ref="AO29:AP30"/>
    <mergeCell ref="CC29:CC30"/>
    <mergeCell ref="H30:I30"/>
    <mergeCell ref="M30:O30"/>
    <mergeCell ref="P30:R30"/>
    <mergeCell ref="S30:U30"/>
    <mergeCell ref="V30:X30"/>
    <mergeCell ref="Y30:AA30"/>
    <mergeCell ref="AC28:AD29"/>
    <mergeCell ref="AE28:AF33"/>
    <mergeCell ref="AG28:AI33"/>
    <mergeCell ref="AJ28:AK33"/>
    <mergeCell ref="AL28:AN28"/>
    <mergeCell ref="AO28:AP28"/>
    <mergeCell ref="N28:O28"/>
    <mergeCell ref="Q28:R28"/>
    <mergeCell ref="T28:U28"/>
    <mergeCell ref="W28:X28"/>
    <mergeCell ref="Z28:AA28"/>
    <mergeCell ref="AB28:AB29"/>
    <mergeCell ref="M29:O29"/>
    <mergeCell ref="P29:R29"/>
    <mergeCell ref="Z31:AA31"/>
    <mergeCell ref="Y27:AA27"/>
    <mergeCell ref="S29:U29"/>
    <mergeCell ref="V29:X29"/>
    <mergeCell ref="C28:C33"/>
    <mergeCell ref="D28:D30"/>
    <mergeCell ref="E28:E30"/>
    <mergeCell ref="F28:G30"/>
    <mergeCell ref="H28:I28"/>
    <mergeCell ref="L28:L30"/>
    <mergeCell ref="H29:I29"/>
    <mergeCell ref="Y29:AA29"/>
    <mergeCell ref="P33:R33"/>
    <mergeCell ref="S33:U33"/>
    <mergeCell ref="V33:X33"/>
    <mergeCell ref="Y33:AA33"/>
    <mergeCell ref="Z25:AA25"/>
    <mergeCell ref="AO25:AP25"/>
    <mergeCell ref="D26:E27"/>
    <mergeCell ref="F26:G27"/>
    <mergeCell ref="H26:I26"/>
    <mergeCell ref="M26:O26"/>
    <mergeCell ref="P26:R26"/>
    <mergeCell ref="S26:U26"/>
    <mergeCell ref="V26:X26"/>
    <mergeCell ref="Y26:AA26"/>
    <mergeCell ref="AB24:AB25"/>
    <mergeCell ref="AC24:AD25"/>
    <mergeCell ref="D25:E25"/>
    <mergeCell ref="F25:G25"/>
    <mergeCell ref="H25:I25"/>
    <mergeCell ref="L25:L27"/>
    <mergeCell ref="N25:O25"/>
    <mergeCell ref="Q25:R25"/>
    <mergeCell ref="T25:U25"/>
    <mergeCell ref="W25:X25"/>
    <mergeCell ref="AB26:AB27"/>
    <mergeCell ref="AC26:AD27"/>
    <mergeCell ref="AO26:AP27"/>
    <mergeCell ref="H27:I27"/>
    <mergeCell ref="Y23:AA23"/>
    <mergeCell ref="AL23:AN27"/>
    <mergeCell ref="AO23:AP24"/>
    <mergeCell ref="CC23:CC24"/>
    <mergeCell ref="H24:I24"/>
    <mergeCell ref="M24:O24"/>
    <mergeCell ref="P24:R24"/>
    <mergeCell ref="S24:U24"/>
    <mergeCell ref="V24:X24"/>
    <mergeCell ref="Y24:AA24"/>
    <mergeCell ref="AC22:AD23"/>
    <mergeCell ref="AE22:AF27"/>
    <mergeCell ref="AG22:AI27"/>
    <mergeCell ref="AJ22:AK27"/>
    <mergeCell ref="AL22:AN22"/>
    <mergeCell ref="AO22:AP22"/>
    <mergeCell ref="N22:O22"/>
    <mergeCell ref="Q22:R22"/>
    <mergeCell ref="T22:U22"/>
    <mergeCell ref="W22:X22"/>
    <mergeCell ref="Z22:AA22"/>
    <mergeCell ref="AB22:AB23"/>
    <mergeCell ref="M23:O23"/>
    <mergeCell ref="P23:R23"/>
    <mergeCell ref="S23:U23"/>
    <mergeCell ref="V23:X23"/>
    <mergeCell ref="C22:C27"/>
    <mergeCell ref="D22:D24"/>
    <mergeCell ref="E22:E24"/>
    <mergeCell ref="F22:G24"/>
    <mergeCell ref="H22:I22"/>
    <mergeCell ref="L22:L24"/>
    <mergeCell ref="H23:I23"/>
    <mergeCell ref="M27:O27"/>
    <mergeCell ref="P27:R27"/>
    <mergeCell ref="S27:U27"/>
    <mergeCell ref="V27:X27"/>
    <mergeCell ref="CM18:CN19"/>
    <mergeCell ref="H19:I21"/>
    <mergeCell ref="D20:E20"/>
    <mergeCell ref="F20:G20"/>
    <mergeCell ref="J20:J21"/>
    <mergeCell ref="K20:K21"/>
    <mergeCell ref="BY20:BY21"/>
    <mergeCell ref="BZ20:BZ21"/>
    <mergeCell ref="F21:G21"/>
    <mergeCell ref="M21:AA21"/>
    <mergeCell ref="AJ18:AK21"/>
    <mergeCell ref="AL18:AN21"/>
    <mergeCell ref="AO18:AP21"/>
    <mergeCell ref="BW18:BX21"/>
    <mergeCell ref="BY18:BZ19"/>
    <mergeCell ref="CA18:CA19"/>
    <mergeCell ref="S18:U20"/>
    <mergeCell ref="V18:X20"/>
    <mergeCell ref="Y18:AA20"/>
    <mergeCell ref="AB18:AD21"/>
    <mergeCell ref="AE18:AF21"/>
    <mergeCell ref="AG18:AI21"/>
    <mergeCell ref="C18:C21"/>
    <mergeCell ref="D18:G19"/>
    <mergeCell ref="H18:K18"/>
    <mergeCell ref="L18:L21"/>
    <mergeCell ref="M18:O20"/>
    <mergeCell ref="P18:R20"/>
    <mergeCell ref="AF15:AH15"/>
    <mergeCell ref="AI15:AK15"/>
    <mergeCell ref="AL15:AN15"/>
    <mergeCell ref="AO15:AP16"/>
    <mergeCell ref="Z16:AA16"/>
    <mergeCell ref="AB16:AC16"/>
    <mergeCell ref="AD16:AE16"/>
    <mergeCell ref="AF16:AH16"/>
    <mergeCell ref="AI16:AK16"/>
    <mergeCell ref="AL16:AN16"/>
    <mergeCell ref="AO14:AP14"/>
    <mergeCell ref="C15:D16"/>
    <mergeCell ref="E15:G16"/>
    <mergeCell ref="H15:I16"/>
    <mergeCell ref="J15:M16"/>
    <mergeCell ref="O15:P16"/>
    <mergeCell ref="Q15:W16"/>
    <mergeCell ref="Z15:AA15"/>
    <mergeCell ref="AB15:AC15"/>
    <mergeCell ref="AD15:AE15"/>
    <mergeCell ref="AD13:AE13"/>
    <mergeCell ref="AF13:AH13"/>
    <mergeCell ref="AI13:AK13"/>
    <mergeCell ref="AL13:AN13"/>
    <mergeCell ref="Z14:AA14"/>
    <mergeCell ref="AB14:AC14"/>
    <mergeCell ref="AD14:AE14"/>
    <mergeCell ref="AF14:AH14"/>
    <mergeCell ref="AI14:AK14"/>
    <mergeCell ref="AL14:AN14"/>
    <mergeCell ref="C13:D14"/>
    <mergeCell ref="E13:E14"/>
    <mergeCell ref="F13:F14"/>
    <mergeCell ref="H13:I14"/>
    <mergeCell ref="K13:L14"/>
    <mergeCell ref="O13:P14"/>
    <mergeCell ref="Q13:W14"/>
    <mergeCell ref="Z13:AA13"/>
    <mergeCell ref="AB13:AC13"/>
    <mergeCell ref="AO10:AP10"/>
    <mergeCell ref="C11:D12"/>
    <mergeCell ref="E11:E12"/>
    <mergeCell ref="F11:F12"/>
    <mergeCell ref="H11:I12"/>
    <mergeCell ref="K11:L12"/>
    <mergeCell ref="O11:P12"/>
    <mergeCell ref="Q11:X12"/>
    <mergeCell ref="Z11:AA11"/>
    <mergeCell ref="AB11:AC11"/>
    <mergeCell ref="AD11:AE11"/>
    <mergeCell ref="AF11:AH11"/>
    <mergeCell ref="AI11:AK11"/>
    <mergeCell ref="AL11:AN11"/>
    <mergeCell ref="AO11:AP12"/>
    <mergeCell ref="Z12:AA12"/>
    <mergeCell ref="AB12:AC12"/>
    <mergeCell ref="AD12:AE12"/>
    <mergeCell ref="AF12:AH12"/>
    <mergeCell ref="AI12:AK12"/>
    <mergeCell ref="AL12:AN12"/>
    <mergeCell ref="AF9:AH9"/>
    <mergeCell ref="AI9:AK9"/>
    <mergeCell ref="AL9:AN9"/>
    <mergeCell ref="Z10:AA10"/>
    <mergeCell ref="AB10:AC10"/>
    <mergeCell ref="AD10:AE10"/>
    <mergeCell ref="AF10:AH10"/>
    <mergeCell ref="AI10:AK10"/>
    <mergeCell ref="AL10:AN10"/>
    <mergeCell ref="AB7:AD8"/>
    <mergeCell ref="C8:C10"/>
    <mergeCell ref="D8:M10"/>
    <mergeCell ref="O9:P10"/>
    <mergeCell ref="Q9:X10"/>
    <mergeCell ref="AB9:AC9"/>
    <mergeCell ref="AD9:AE9"/>
    <mergeCell ref="B3:R4"/>
    <mergeCell ref="C5:L6"/>
    <mergeCell ref="O5:P6"/>
    <mergeCell ref="Q5:R6"/>
    <mergeCell ref="S5:T6"/>
    <mergeCell ref="Z7:AA8"/>
  </mergeCells>
  <phoneticPr fontId="2"/>
  <conditionalFormatting sqref="N22">
    <cfRule type="cellIs" priority="49" operator="notEqual">
      <formula>"0"</formula>
    </cfRule>
  </conditionalFormatting>
  <conditionalFormatting sqref="N25 M27">
    <cfRule type="cellIs" priority="51" operator="notEqual">
      <formula>"0"</formula>
    </cfRule>
  </conditionalFormatting>
  <conditionalFormatting sqref="N28">
    <cfRule type="cellIs" priority="39" operator="notEqual">
      <formula>"0"</formula>
    </cfRule>
  </conditionalFormatting>
  <conditionalFormatting sqref="N31 M33">
    <cfRule type="cellIs" priority="40" operator="notEqual">
      <formula>"0"</formula>
    </cfRule>
  </conditionalFormatting>
  <conditionalFormatting sqref="N34">
    <cfRule type="cellIs" priority="29" operator="notEqual">
      <formula>"0"</formula>
    </cfRule>
  </conditionalFormatting>
  <conditionalFormatting sqref="N37 M39">
    <cfRule type="cellIs" priority="30" operator="notEqual">
      <formula>"0"</formula>
    </cfRule>
  </conditionalFormatting>
  <conditionalFormatting sqref="N40">
    <cfRule type="cellIs" priority="19" operator="notEqual">
      <formula>"0"</formula>
    </cfRule>
  </conditionalFormatting>
  <conditionalFormatting sqref="N43 M45">
    <cfRule type="cellIs" priority="20" operator="notEqual">
      <formula>"0"</formula>
    </cfRule>
  </conditionalFormatting>
  <conditionalFormatting sqref="N46">
    <cfRule type="cellIs" priority="9" operator="notEqual">
      <formula>"0"</formula>
    </cfRule>
  </conditionalFormatting>
  <conditionalFormatting sqref="N49 M51">
    <cfRule type="cellIs" priority="10" operator="notEqual">
      <formula>"0"</formula>
    </cfRule>
  </conditionalFormatting>
  <conditionalFormatting sqref="N53">
    <cfRule type="cellIs" priority="50" operator="notEqual">
      <formula>"0"</formula>
    </cfRule>
  </conditionalFormatting>
  <conditionalFormatting sqref="Q22">
    <cfRule type="cellIs" priority="48" operator="notEqual">
      <formula>"0"</formula>
    </cfRule>
  </conditionalFormatting>
  <conditionalFormatting sqref="Q25 P27">
    <cfRule type="cellIs" priority="44" operator="notEqual">
      <formula>"0"</formula>
    </cfRule>
  </conditionalFormatting>
  <conditionalFormatting sqref="Q28">
    <cfRule type="cellIs" priority="38" operator="notEqual">
      <formula>"0"</formula>
    </cfRule>
  </conditionalFormatting>
  <conditionalFormatting sqref="Q31 P33">
    <cfRule type="cellIs" priority="34" operator="notEqual">
      <formula>"0"</formula>
    </cfRule>
  </conditionalFormatting>
  <conditionalFormatting sqref="Q34">
    <cfRule type="cellIs" priority="28" operator="notEqual">
      <formula>"0"</formula>
    </cfRule>
  </conditionalFormatting>
  <conditionalFormatting sqref="Q37 P39">
    <cfRule type="cellIs" priority="24" operator="notEqual">
      <formula>"0"</formula>
    </cfRule>
  </conditionalFormatting>
  <conditionalFormatting sqref="Q40">
    <cfRule type="cellIs" priority="18" operator="notEqual">
      <formula>"0"</formula>
    </cfRule>
  </conditionalFormatting>
  <conditionalFormatting sqref="Q43 P45">
    <cfRule type="cellIs" priority="14" operator="notEqual">
      <formula>"0"</formula>
    </cfRule>
  </conditionalFormatting>
  <conditionalFormatting sqref="Q46">
    <cfRule type="cellIs" priority="8" operator="notEqual">
      <formula>"0"</formula>
    </cfRule>
  </conditionalFormatting>
  <conditionalFormatting sqref="Q49 P51">
    <cfRule type="cellIs" priority="4" operator="notEqual">
      <formula>"0"</formula>
    </cfRule>
  </conditionalFormatting>
  <conditionalFormatting sqref="T22">
    <cfRule type="cellIs" priority="47" operator="notEqual">
      <formula>"0"</formula>
    </cfRule>
  </conditionalFormatting>
  <conditionalFormatting sqref="T25 S27">
    <cfRule type="cellIs" priority="43" operator="notEqual">
      <formula>"0"</formula>
    </cfRule>
  </conditionalFormatting>
  <conditionalFormatting sqref="T28">
    <cfRule type="cellIs" priority="37" operator="notEqual">
      <formula>"0"</formula>
    </cfRule>
  </conditionalFormatting>
  <conditionalFormatting sqref="T31 S33">
    <cfRule type="cellIs" priority="33" operator="notEqual">
      <formula>"0"</formula>
    </cfRule>
  </conditionalFormatting>
  <conditionalFormatting sqref="T34">
    <cfRule type="cellIs" priority="27" operator="notEqual">
      <formula>"0"</formula>
    </cfRule>
  </conditionalFormatting>
  <conditionalFormatting sqref="T37 S39">
    <cfRule type="cellIs" priority="23" operator="notEqual">
      <formula>"0"</formula>
    </cfRule>
  </conditionalFormatting>
  <conditionalFormatting sqref="T40">
    <cfRule type="cellIs" priority="17" operator="notEqual">
      <formula>"0"</formula>
    </cfRule>
  </conditionalFormatting>
  <conditionalFormatting sqref="T43 S45">
    <cfRule type="cellIs" priority="13" operator="notEqual">
      <formula>"0"</formula>
    </cfRule>
  </conditionalFormatting>
  <conditionalFormatting sqref="T46">
    <cfRule type="cellIs" priority="7" operator="notEqual">
      <formula>"0"</formula>
    </cfRule>
  </conditionalFormatting>
  <conditionalFormatting sqref="T49 S51">
    <cfRule type="cellIs" priority="3" operator="notEqual">
      <formula>"0"</formula>
    </cfRule>
  </conditionalFormatting>
  <conditionalFormatting sqref="W22">
    <cfRule type="cellIs" priority="46" operator="notEqual">
      <formula>"0"</formula>
    </cfRule>
  </conditionalFormatting>
  <conditionalFormatting sqref="W25 V27">
    <cfRule type="cellIs" priority="42" operator="notEqual">
      <formula>"0"</formula>
    </cfRule>
  </conditionalFormatting>
  <conditionalFormatting sqref="W28">
    <cfRule type="cellIs" priority="36" operator="notEqual">
      <formula>"0"</formula>
    </cfRule>
  </conditionalFormatting>
  <conditionalFormatting sqref="W31 V33">
    <cfRule type="cellIs" priority="32" operator="notEqual">
      <formula>"0"</formula>
    </cfRule>
  </conditionalFormatting>
  <conditionalFormatting sqref="W34">
    <cfRule type="cellIs" priority="26" operator="notEqual">
      <formula>"0"</formula>
    </cfRule>
  </conditionalFormatting>
  <conditionalFormatting sqref="W37 V39">
    <cfRule type="cellIs" priority="22" operator="notEqual">
      <formula>"0"</formula>
    </cfRule>
  </conditionalFormatting>
  <conditionalFormatting sqref="W40">
    <cfRule type="cellIs" priority="16" operator="notEqual">
      <formula>"0"</formula>
    </cfRule>
  </conditionalFormatting>
  <conditionalFormatting sqref="W43 V45">
    <cfRule type="cellIs" priority="12" operator="notEqual">
      <formula>"0"</formula>
    </cfRule>
  </conditionalFormatting>
  <conditionalFormatting sqref="W46">
    <cfRule type="cellIs" priority="6" operator="notEqual">
      <formula>"0"</formula>
    </cfRule>
  </conditionalFormatting>
  <conditionalFormatting sqref="W49 V51">
    <cfRule type="cellIs" priority="2" operator="notEqual">
      <formula>"0"</formula>
    </cfRule>
  </conditionalFormatting>
  <conditionalFormatting sqref="Z22">
    <cfRule type="cellIs" priority="45" operator="notEqual">
      <formula>"0"</formula>
    </cfRule>
  </conditionalFormatting>
  <conditionalFormatting sqref="Z25 Y27">
    <cfRule type="cellIs" priority="41" operator="notEqual">
      <formula>"0"</formula>
    </cfRule>
  </conditionalFormatting>
  <conditionalFormatting sqref="Z28">
    <cfRule type="cellIs" priority="35" operator="notEqual">
      <formula>"0"</formula>
    </cfRule>
  </conditionalFormatting>
  <conditionalFormatting sqref="Z31 Y33">
    <cfRule type="cellIs" priority="31" operator="notEqual">
      <formula>"0"</formula>
    </cfRule>
  </conditionalFormatting>
  <conditionalFormatting sqref="Z34">
    <cfRule type="cellIs" priority="25" operator="notEqual">
      <formula>"0"</formula>
    </cfRule>
  </conditionalFormatting>
  <conditionalFormatting sqref="Z37 Y39">
    <cfRule type="cellIs" priority="21" operator="notEqual">
      <formula>"0"</formula>
    </cfRule>
  </conditionalFormatting>
  <conditionalFormatting sqref="Z40">
    <cfRule type="cellIs" priority="15" operator="notEqual">
      <formula>"0"</formula>
    </cfRule>
  </conditionalFormatting>
  <conditionalFormatting sqref="Z43 Y45">
    <cfRule type="cellIs" priority="11" operator="notEqual">
      <formula>"0"</formula>
    </cfRule>
  </conditionalFormatting>
  <conditionalFormatting sqref="Z46">
    <cfRule type="cellIs" priority="5" operator="notEqual">
      <formula>"0"</formula>
    </cfRule>
  </conditionalFormatting>
  <conditionalFormatting sqref="Z49 Y51">
    <cfRule type="cellIs" priority="1" operator="notEqual">
      <formula>"0"</formula>
    </cfRule>
  </conditionalFormatting>
  <dataValidations count="7">
    <dataValidation type="list" allowBlank="1" showInputMessage="1" showErrorMessage="1" sqref="AK9 J53 J22:J51" xr:uid="{A2DDC729-92C0-4CFB-982F-FBB2C6E92FB0}">
      <formula1>$CR$23:$CR$24</formula1>
    </dataValidation>
    <dataValidation type="list" allowBlank="1" showInputMessage="1" showErrorMessage="1" sqref="M43 P43 Y43 M37 P37 M31 P31 Y31 V31 M25 V43 Y37 V37 S37 S31 S43 P25 Y25 V25 S25 M49 P49 Y49 V49 S49" xr:uid="{93E418FA-5DB0-4F69-80D7-0E2A8BF7F4C7}">
      <formula1>$CZ$22:$CZ$30</formula1>
    </dataValidation>
    <dataValidation type="list" allowBlank="1" showInputMessage="1" showErrorMessage="1" sqref="AB7:AD8" xr:uid="{BFC27448-2126-4182-8B16-D1E7536C5225}">
      <formula1>$CQ$22:$CQ$24</formula1>
    </dataValidation>
    <dataValidation type="list" allowBlank="1" showInputMessage="1" showErrorMessage="1" sqref="Q5:R6" xr:uid="{4E6D65A2-F14C-45E6-8513-B3C43ABE86B3}">
      <formula1>$CP$22:$CP$25</formula1>
    </dataValidation>
    <dataValidation type="list" allowBlank="1" showInputMessage="1" showErrorMessage="1" sqref="AS138:BS138 AL22:AN22 AL28:AN28 AL34:AN34 AL40:AN40 AL46:AN46" xr:uid="{066FAA61-D2FD-4026-90D9-E57FE2A80151}">
      <formula1>$CT$22:$CT$28</formula1>
    </dataValidation>
    <dataValidation type="list" allowBlank="1" showInputMessage="1" showErrorMessage="1" sqref="M53 Q53" xr:uid="{916D1756-EACF-4B52-865E-93DD8AEE8F73}">
      <formula1>$DG$22:$DG$73</formula1>
    </dataValidation>
    <dataValidation type="list" allowBlank="1" showInputMessage="1" showErrorMessage="1" sqref="M22 P22 S22 V22 Y22 M34 P34 S34 V34 Y34 M40 P40 S40 V40 Y40 M28 P28 S28 V28 Y28 M46 P46 S46 V46 Y46" xr:uid="{2439F209-1F87-4332-8193-9AE1C2945422}">
      <formula1>$CU$22:$CU$122</formula1>
    </dataValidation>
  </dataValidations>
  <pageMargins left="0.28999999999999998" right="0.11811023622047245" top="0.31" bottom="0.15748031496062992" header="0.23622047244094491" footer="0.19685039370078741"/>
  <pageSetup paperSize="9" scale="60" fitToHeight="0" orientation="landscape" cellComments="asDisplayed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D5147-B4D9-4636-88F2-2FF6D20A96EA}">
  <sheetPr>
    <tabColor rgb="FFFF0000"/>
  </sheetPr>
  <dimension ref="A2:AC127"/>
  <sheetViews>
    <sheetView showZeros="0" view="pageBreakPreview" topLeftCell="M3" zoomScale="80" zoomScaleNormal="90" zoomScaleSheetLayoutView="80" workbookViewId="0">
      <selection activeCell="Z56" sqref="Z56:AP63"/>
    </sheetView>
  </sheetViews>
  <sheetFormatPr defaultColWidth="8.75" defaultRowHeight="18.75" customHeight="1" x14ac:dyDescent="0.15"/>
  <cols>
    <col min="1" max="7" width="4" style="225" hidden="1" customWidth="1"/>
    <col min="8" max="8" width="4.625" style="225" hidden="1" customWidth="1"/>
    <col min="9" max="9" width="4" style="225" hidden="1" customWidth="1"/>
    <col min="10" max="10" width="5.875" style="225" hidden="1" customWidth="1"/>
    <col min="11" max="12" width="3.625" style="225" hidden="1" customWidth="1"/>
    <col min="13" max="13" width="13.875" style="225" customWidth="1"/>
    <col min="14" max="14" width="3.875" style="225" customWidth="1"/>
    <col min="15" max="15" width="13.875" style="225" customWidth="1"/>
    <col min="16" max="16" width="25.375" style="225" customWidth="1"/>
    <col min="17" max="17" width="19.125" style="225" customWidth="1"/>
    <col min="18" max="18" width="5.875" style="225" bestFit="1" customWidth="1"/>
    <col min="19" max="19" width="18.625" style="317" customWidth="1"/>
    <col min="20" max="20" width="17.25" style="227" customWidth="1"/>
    <col min="21" max="21" width="0.125" style="225" hidden="1" customWidth="1"/>
    <col min="22" max="23" width="8.25" style="225" hidden="1" customWidth="1"/>
    <col min="24" max="24" width="9.625" style="225" hidden="1" customWidth="1"/>
    <col min="25" max="26" width="8.25" style="225" hidden="1" customWidth="1"/>
    <col min="27" max="28" width="12.125" style="225" customWidth="1"/>
    <col min="29" max="29" width="5.25" style="225" customWidth="1"/>
    <col min="30" max="16384" width="8.75" style="225"/>
  </cols>
  <sheetData>
    <row r="2" spans="1:28" ht="18.75" customHeight="1" x14ac:dyDescent="0.15">
      <c r="O2" s="226" t="s">
        <v>453</v>
      </c>
      <c r="S2" s="306"/>
      <c r="T2" s="225"/>
      <c r="Z2" s="779">
        <v>45748</v>
      </c>
      <c r="AA2" s="779"/>
      <c r="AB2" s="779"/>
    </row>
    <row r="3" spans="1:28" ht="28.5" customHeight="1" x14ac:dyDescent="0.15">
      <c r="O3" s="228" t="s">
        <v>279</v>
      </c>
      <c r="Q3" s="229"/>
      <c r="S3" s="307"/>
      <c r="T3" s="229"/>
      <c r="U3" s="229"/>
      <c r="V3" s="229"/>
      <c r="W3" s="229"/>
      <c r="X3" s="229"/>
      <c r="Y3" s="229"/>
      <c r="Z3" s="780" t="s">
        <v>258</v>
      </c>
      <c r="AA3" s="780"/>
      <c r="AB3" s="780"/>
    </row>
    <row r="4" spans="1:28" ht="3.75" customHeight="1" x14ac:dyDescent="0.15">
      <c r="H4" s="230"/>
      <c r="I4" s="230"/>
      <c r="J4" s="230"/>
      <c r="K4" s="230"/>
      <c r="L4" s="230"/>
      <c r="M4" s="230"/>
      <c r="N4" s="230"/>
      <c r="Q4" s="231"/>
      <c r="S4" s="306"/>
      <c r="T4" s="225"/>
      <c r="U4" s="231"/>
      <c r="Y4" s="232" t="s">
        <v>259</v>
      </c>
    </row>
    <row r="5" spans="1:28" ht="18.75" customHeight="1" x14ac:dyDescent="0.15">
      <c r="H5" s="230"/>
      <c r="I5" s="230"/>
      <c r="J5" s="230"/>
      <c r="K5" s="230"/>
      <c r="L5" s="230"/>
      <c r="M5" s="230"/>
      <c r="N5" s="230"/>
      <c r="O5" s="233" t="s">
        <v>260</v>
      </c>
      <c r="Q5" s="231"/>
      <c r="S5" s="306"/>
      <c r="T5" s="225"/>
      <c r="U5" s="231"/>
      <c r="Y5" s="232"/>
    </row>
    <row r="6" spans="1:28" ht="18.75" customHeight="1" x14ac:dyDescent="0.15">
      <c r="A6" s="796" t="s">
        <v>280</v>
      </c>
      <c r="B6" s="796" t="s">
        <v>10</v>
      </c>
      <c r="C6" s="796" t="s">
        <v>31</v>
      </c>
      <c r="D6" s="796" t="s">
        <v>281</v>
      </c>
      <c r="E6" s="796" t="s">
        <v>282</v>
      </c>
      <c r="F6" s="796" t="s">
        <v>283</v>
      </c>
      <c r="G6" s="796" t="s">
        <v>284</v>
      </c>
      <c r="H6" s="797" t="s">
        <v>285</v>
      </c>
      <c r="I6" s="797" t="s">
        <v>286</v>
      </c>
      <c r="J6" s="797" t="s">
        <v>287</v>
      </c>
      <c r="K6" s="234"/>
      <c r="L6" s="234"/>
      <c r="M6" s="234"/>
      <c r="N6" s="234"/>
      <c r="O6" s="235"/>
      <c r="P6" s="235"/>
      <c r="Q6" s="235"/>
      <c r="R6" s="794" t="s">
        <v>454</v>
      </c>
      <c r="S6" s="308"/>
      <c r="T6" s="236"/>
      <c r="U6" s="789" t="s">
        <v>288</v>
      </c>
      <c r="V6" s="789"/>
      <c r="W6" s="790" t="s">
        <v>289</v>
      </c>
      <c r="X6" s="791"/>
      <c r="Y6" s="792" t="s">
        <v>290</v>
      </c>
      <c r="Z6" s="793"/>
      <c r="AA6" s="787" t="s">
        <v>438</v>
      </c>
      <c r="AB6" s="788"/>
    </row>
    <row r="7" spans="1:28" ht="18.75" customHeight="1" x14ac:dyDescent="0.15">
      <c r="A7" s="796"/>
      <c r="B7" s="796"/>
      <c r="C7" s="796"/>
      <c r="D7" s="796"/>
      <c r="E7" s="796"/>
      <c r="F7" s="796"/>
      <c r="G7" s="796"/>
      <c r="H7" s="797"/>
      <c r="I7" s="797"/>
      <c r="J7" s="797"/>
      <c r="K7" s="234"/>
      <c r="L7" s="234"/>
      <c r="M7" s="234"/>
      <c r="N7" s="234"/>
      <c r="O7" s="239" t="s">
        <v>286</v>
      </c>
      <c r="P7" s="239" t="s">
        <v>291</v>
      </c>
      <c r="Q7" s="239" t="s">
        <v>20</v>
      </c>
      <c r="R7" s="795"/>
      <c r="S7" s="309" t="s">
        <v>21</v>
      </c>
      <c r="T7" s="240" t="s">
        <v>292</v>
      </c>
      <c r="U7" s="241" t="s">
        <v>293</v>
      </c>
      <c r="V7" s="242" t="s">
        <v>294</v>
      </c>
      <c r="W7" s="241" t="s">
        <v>293</v>
      </c>
      <c r="X7" s="242" t="s">
        <v>294</v>
      </c>
      <c r="Y7" s="243" t="s">
        <v>293</v>
      </c>
      <c r="Z7" s="244" t="s">
        <v>294</v>
      </c>
      <c r="AA7" s="245" t="s">
        <v>293</v>
      </c>
      <c r="AB7" s="246" t="s">
        <v>293</v>
      </c>
    </row>
    <row r="8" spans="1:28" ht="17.25" customHeight="1" x14ac:dyDescent="0.15">
      <c r="O8" s="247"/>
      <c r="P8" s="247"/>
      <c r="Q8" s="247"/>
      <c r="R8" s="795"/>
      <c r="S8" s="310"/>
      <c r="T8" s="248"/>
      <c r="U8" s="249" t="s">
        <v>295</v>
      </c>
      <c r="V8" s="250" t="s">
        <v>295</v>
      </c>
      <c r="W8" s="249" t="s">
        <v>295</v>
      </c>
      <c r="X8" s="250" t="s">
        <v>295</v>
      </c>
      <c r="Y8" s="251" t="s">
        <v>295</v>
      </c>
      <c r="Z8" s="252" t="s">
        <v>295</v>
      </c>
      <c r="AA8" s="253" t="s">
        <v>296</v>
      </c>
      <c r="AB8" s="254" t="s">
        <v>297</v>
      </c>
    </row>
    <row r="9" spans="1:28" ht="18.75" hidden="1" customHeight="1" x14ac:dyDescent="0.15">
      <c r="O9" s="237"/>
      <c r="P9" s="237"/>
      <c r="Q9" s="237"/>
      <c r="R9" s="273"/>
      <c r="S9" s="311"/>
      <c r="T9" s="255"/>
      <c r="U9" s="256"/>
      <c r="V9" s="256"/>
      <c r="W9" s="257"/>
      <c r="X9" s="257"/>
      <c r="Y9" s="258"/>
      <c r="Z9" s="259"/>
      <c r="AA9" s="238"/>
      <c r="AB9" s="238"/>
    </row>
    <row r="10" spans="1:28" ht="17.25" customHeight="1" x14ac:dyDescent="0.15">
      <c r="A10" s="225">
        <v>1</v>
      </c>
      <c r="H10" s="225">
        <v>1</v>
      </c>
      <c r="I10" s="225">
        <v>1</v>
      </c>
      <c r="J10" s="225">
        <v>1</v>
      </c>
      <c r="O10" s="786" t="s">
        <v>298</v>
      </c>
      <c r="P10" s="786" t="s">
        <v>299</v>
      </c>
      <c r="Q10" s="786" t="s">
        <v>300</v>
      </c>
      <c r="R10" s="273">
        <v>1</v>
      </c>
      <c r="S10" s="312" t="s">
        <v>301</v>
      </c>
      <c r="T10" s="260" t="s">
        <v>302</v>
      </c>
      <c r="U10" s="261">
        <v>1950</v>
      </c>
      <c r="V10" s="262">
        <v>3710</v>
      </c>
      <c r="W10" s="261">
        <v>2880</v>
      </c>
      <c r="X10" s="262">
        <v>5190</v>
      </c>
      <c r="Y10" s="263">
        <f t="shared" ref="Y10:Z41" si="0">IF(U10="-","-",+W10-U10)</f>
        <v>930</v>
      </c>
      <c r="Z10" s="264">
        <f t="shared" si="0"/>
        <v>1480</v>
      </c>
      <c r="AA10" s="265">
        <f>ROUNDDOWN(Y10,-2)</f>
        <v>900</v>
      </c>
      <c r="AB10" s="266">
        <v>450</v>
      </c>
    </row>
    <row r="11" spans="1:28" ht="17.25" customHeight="1" x14ac:dyDescent="0.15">
      <c r="A11" s="225">
        <v>1</v>
      </c>
      <c r="D11" s="225">
        <v>1</v>
      </c>
      <c r="H11" s="225">
        <v>1</v>
      </c>
      <c r="I11" s="225">
        <v>1</v>
      </c>
      <c r="J11" s="225">
        <v>2</v>
      </c>
      <c r="O11" s="783"/>
      <c r="P11" s="783"/>
      <c r="Q11" s="783"/>
      <c r="R11" s="273">
        <v>2</v>
      </c>
      <c r="S11" s="313" t="s">
        <v>303</v>
      </c>
      <c r="T11" s="267" t="s">
        <v>29</v>
      </c>
      <c r="U11" s="268">
        <v>1580</v>
      </c>
      <c r="V11" s="269">
        <v>3010</v>
      </c>
      <c r="W11" s="268">
        <v>2880</v>
      </c>
      <c r="X11" s="269">
        <v>5190</v>
      </c>
      <c r="Y11" s="270">
        <f t="shared" si="0"/>
        <v>1300</v>
      </c>
      <c r="Z11" s="271">
        <f t="shared" si="0"/>
        <v>2180</v>
      </c>
      <c r="AA11" s="272">
        <f t="shared" ref="AA11:AA74" si="1">ROUNDDOWN(Y11,-2)</f>
        <v>1300</v>
      </c>
      <c r="AB11" s="273">
        <v>650</v>
      </c>
    </row>
    <row r="12" spans="1:28" ht="17.25" customHeight="1" x14ac:dyDescent="0.15">
      <c r="A12" s="225">
        <v>1</v>
      </c>
      <c r="H12" s="225">
        <v>1</v>
      </c>
      <c r="I12" s="225">
        <v>1</v>
      </c>
      <c r="J12" s="225">
        <v>3</v>
      </c>
      <c r="O12" s="783"/>
      <c r="P12" s="783"/>
      <c r="Q12" s="783"/>
      <c r="R12" s="273">
        <v>3</v>
      </c>
      <c r="S12" s="313" t="s">
        <v>304</v>
      </c>
      <c r="T12" s="267" t="s">
        <v>29</v>
      </c>
      <c r="U12" s="268">
        <v>1950</v>
      </c>
      <c r="V12" s="269">
        <v>3710</v>
      </c>
      <c r="W12" s="268">
        <v>2880</v>
      </c>
      <c r="X12" s="269">
        <v>5190</v>
      </c>
      <c r="Y12" s="270">
        <f t="shared" si="0"/>
        <v>930</v>
      </c>
      <c r="Z12" s="271">
        <f t="shared" si="0"/>
        <v>1480</v>
      </c>
      <c r="AA12" s="272">
        <f t="shared" si="1"/>
        <v>900</v>
      </c>
      <c r="AB12" s="273">
        <v>450</v>
      </c>
    </row>
    <row r="13" spans="1:28" ht="17.25" customHeight="1" x14ac:dyDescent="0.15">
      <c r="A13" s="225">
        <v>1</v>
      </c>
      <c r="D13" s="225">
        <v>1</v>
      </c>
      <c r="H13" s="225">
        <v>1</v>
      </c>
      <c r="I13" s="225">
        <v>1</v>
      </c>
      <c r="J13" s="225">
        <v>4</v>
      </c>
      <c r="O13" s="783"/>
      <c r="P13" s="783"/>
      <c r="Q13" s="783"/>
      <c r="R13" s="273">
        <v>4</v>
      </c>
      <c r="S13" s="313" t="s">
        <v>305</v>
      </c>
      <c r="T13" s="267" t="s">
        <v>29</v>
      </c>
      <c r="U13" s="268">
        <v>660</v>
      </c>
      <c r="V13" s="269" t="s">
        <v>306</v>
      </c>
      <c r="W13" s="268">
        <v>920</v>
      </c>
      <c r="X13" s="269" t="s">
        <v>306</v>
      </c>
      <c r="Y13" s="270">
        <f t="shared" si="0"/>
        <v>260</v>
      </c>
      <c r="Z13" s="271" t="str">
        <f t="shared" si="0"/>
        <v>-</v>
      </c>
      <c r="AA13" s="272">
        <f t="shared" si="1"/>
        <v>200</v>
      </c>
      <c r="AB13" s="273">
        <v>100</v>
      </c>
    </row>
    <row r="14" spans="1:28" ht="16.5" customHeight="1" x14ac:dyDescent="0.15">
      <c r="A14" s="225">
        <v>1</v>
      </c>
      <c r="H14" s="225">
        <v>1</v>
      </c>
      <c r="I14" s="225">
        <v>1</v>
      </c>
      <c r="J14" s="225">
        <v>5</v>
      </c>
      <c r="O14" s="783"/>
      <c r="P14" s="783"/>
      <c r="Q14" s="783"/>
      <c r="R14" s="273">
        <v>5</v>
      </c>
      <c r="S14" s="313" t="s">
        <v>307</v>
      </c>
      <c r="T14" s="267" t="s">
        <v>29</v>
      </c>
      <c r="U14" s="268">
        <v>380</v>
      </c>
      <c r="V14" s="269" t="s">
        <v>306</v>
      </c>
      <c r="W14" s="268">
        <v>580</v>
      </c>
      <c r="X14" s="269" t="s">
        <v>306</v>
      </c>
      <c r="Y14" s="270">
        <f t="shared" si="0"/>
        <v>200</v>
      </c>
      <c r="Z14" s="271" t="str">
        <f t="shared" si="0"/>
        <v>-</v>
      </c>
      <c r="AA14" s="272">
        <f t="shared" si="1"/>
        <v>200</v>
      </c>
      <c r="AB14" s="273">
        <v>100</v>
      </c>
    </row>
    <row r="15" spans="1:28" ht="0.75" hidden="1" customHeight="1" x14ac:dyDescent="0.15">
      <c r="A15" s="225">
        <v>1</v>
      </c>
      <c r="D15" s="225">
        <v>1</v>
      </c>
      <c r="H15" s="225">
        <v>1</v>
      </c>
      <c r="I15" s="225">
        <v>1</v>
      </c>
      <c r="J15" s="225">
        <v>6</v>
      </c>
      <c r="O15" s="783"/>
      <c r="P15" s="783"/>
      <c r="Q15" s="783"/>
      <c r="R15" s="273">
        <v>6</v>
      </c>
      <c r="S15" s="313" t="s">
        <v>308</v>
      </c>
      <c r="T15" s="267" t="s">
        <v>29</v>
      </c>
      <c r="U15" s="268">
        <v>480</v>
      </c>
      <c r="V15" s="269" t="s">
        <v>306</v>
      </c>
      <c r="W15" s="268">
        <v>510</v>
      </c>
      <c r="X15" s="269" t="s">
        <v>306</v>
      </c>
      <c r="Y15" s="270">
        <f t="shared" si="0"/>
        <v>30</v>
      </c>
      <c r="Z15" s="271" t="str">
        <f t="shared" si="0"/>
        <v>-</v>
      </c>
      <c r="AA15" s="272">
        <f t="shared" si="1"/>
        <v>0</v>
      </c>
      <c r="AB15" s="273">
        <v>0</v>
      </c>
    </row>
    <row r="16" spans="1:28" ht="17.25" customHeight="1" x14ac:dyDescent="0.15">
      <c r="A16" s="225">
        <v>1</v>
      </c>
      <c r="H16" s="225">
        <v>1</v>
      </c>
      <c r="I16" s="225">
        <v>1</v>
      </c>
      <c r="J16" s="225">
        <v>7</v>
      </c>
      <c r="O16" s="783"/>
      <c r="P16" s="783"/>
      <c r="Q16" s="783"/>
      <c r="R16" s="273">
        <v>7</v>
      </c>
      <c r="S16" s="313" t="s">
        <v>301</v>
      </c>
      <c r="T16" s="267" t="s">
        <v>170</v>
      </c>
      <c r="U16" s="268">
        <v>3510</v>
      </c>
      <c r="V16" s="269">
        <v>6670</v>
      </c>
      <c r="W16" s="268">
        <v>6850</v>
      </c>
      <c r="X16" s="269">
        <v>11390</v>
      </c>
      <c r="Y16" s="270">
        <f t="shared" si="0"/>
        <v>3340</v>
      </c>
      <c r="Z16" s="271">
        <f t="shared" si="0"/>
        <v>4720</v>
      </c>
      <c r="AA16" s="272">
        <f t="shared" si="1"/>
        <v>3300</v>
      </c>
      <c r="AB16" s="273">
        <v>1650</v>
      </c>
    </row>
    <row r="17" spans="1:28" ht="17.25" customHeight="1" x14ac:dyDescent="0.15">
      <c r="A17" s="225">
        <v>1</v>
      </c>
      <c r="D17" s="225">
        <v>1</v>
      </c>
      <c r="H17" s="225">
        <v>1</v>
      </c>
      <c r="I17" s="225">
        <v>1</v>
      </c>
      <c r="J17" s="225">
        <v>8</v>
      </c>
      <c r="O17" s="783"/>
      <c r="P17" s="783"/>
      <c r="Q17" s="783"/>
      <c r="R17" s="273">
        <v>8</v>
      </c>
      <c r="S17" s="313" t="s">
        <v>303</v>
      </c>
      <c r="T17" s="267" t="s">
        <v>170</v>
      </c>
      <c r="U17" s="268">
        <v>3140</v>
      </c>
      <c r="V17" s="269">
        <v>5970</v>
      </c>
      <c r="W17" s="268">
        <v>6850</v>
      </c>
      <c r="X17" s="269">
        <v>11390</v>
      </c>
      <c r="Y17" s="270">
        <f t="shared" si="0"/>
        <v>3710</v>
      </c>
      <c r="Z17" s="271">
        <f t="shared" si="0"/>
        <v>5420</v>
      </c>
      <c r="AA17" s="272">
        <f t="shared" si="1"/>
        <v>3700</v>
      </c>
      <c r="AB17" s="273">
        <v>1850</v>
      </c>
    </row>
    <row r="18" spans="1:28" ht="17.25" customHeight="1" x14ac:dyDescent="0.15">
      <c r="A18" s="225">
        <v>1</v>
      </c>
      <c r="D18" s="225">
        <v>1</v>
      </c>
      <c r="H18" s="225">
        <v>1</v>
      </c>
      <c r="I18" s="225">
        <v>1</v>
      </c>
      <c r="J18" s="225">
        <v>9</v>
      </c>
      <c r="O18" s="783"/>
      <c r="P18" s="783"/>
      <c r="Q18" s="782"/>
      <c r="R18" s="273">
        <v>9</v>
      </c>
      <c r="S18" s="313" t="s">
        <v>305</v>
      </c>
      <c r="T18" s="267" t="s">
        <v>170</v>
      </c>
      <c r="U18" s="268">
        <v>1820</v>
      </c>
      <c r="V18" s="269" t="s">
        <v>306</v>
      </c>
      <c r="W18" s="268">
        <v>2270</v>
      </c>
      <c r="X18" s="269" t="s">
        <v>306</v>
      </c>
      <c r="Y18" s="270">
        <f t="shared" si="0"/>
        <v>450</v>
      </c>
      <c r="Z18" s="271" t="str">
        <f t="shared" si="0"/>
        <v>-</v>
      </c>
      <c r="AA18" s="272">
        <f t="shared" si="1"/>
        <v>400</v>
      </c>
      <c r="AB18" s="273">
        <v>200</v>
      </c>
    </row>
    <row r="19" spans="1:28" ht="17.25" customHeight="1" x14ac:dyDescent="0.15">
      <c r="D19" s="225">
        <v>1</v>
      </c>
      <c r="H19" s="225">
        <v>1</v>
      </c>
      <c r="I19" s="225">
        <v>1</v>
      </c>
      <c r="J19" s="225">
        <v>42</v>
      </c>
      <c r="O19" s="783"/>
      <c r="P19" s="783"/>
      <c r="Q19" s="781" t="s">
        <v>309</v>
      </c>
      <c r="R19" s="273">
        <v>10</v>
      </c>
      <c r="S19" s="313" t="s">
        <v>310</v>
      </c>
      <c r="T19" s="267" t="s">
        <v>29</v>
      </c>
      <c r="U19" s="268">
        <v>1380</v>
      </c>
      <c r="V19" s="269">
        <v>2630</v>
      </c>
      <c r="W19" s="268">
        <v>3030</v>
      </c>
      <c r="X19" s="269">
        <v>5460</v>
      </c>
      <c r="Y19" s="270">
        <f t="shared" si="0"/>
        <v>1650</v>
      </c>
      <c r="Z19" s="271">
        <f t="shared" si="0"/>
        <v>2830</v>
      </c>
      <c r="AA19" s="272">
        <f t="shared" si="1"/>
        <v>1600</v>
      </c>
      <c r="AB19" s="273">
        <v>800</v>
      </c>
    </row>
    <row r="20" spans="1:28" ht="17.25" customHeight="1" x14ac:dyDescent="0.15">
      <c r="E20" s="225">
        <v>1</v>
      </c>
      <c r="H20" s="225">
        <v>1</v>
      </c>
      <c r="I20" s="225">
        <v>1</v>
      </c>
      <c r="J20" s="225">
        <v>43</v>
      </c>
      <c r="O20" s="783"/>
      <c r="P20" s="783"/>
      <c r="Q20" s="783"/>
      <c r="R20" s="273">
        <v>11</v>
      </c>
      <c r="S20" s="313" t="s">
        <v>311</v>
      </c>
      <c r="T20" s="267" t="s">
        <v>29</v>
      </c>
      <c r="U20" s="268">
        <v>1380</v>
      </c>
      <c r="V20" s="269">
        <v>2630</v>
      </c>
      <c r="W20" s="268">
        <v>3030</v>
      </c>
      <c r="X20" s="269">
        <v>5460</v>
      </c>
      <c r="Y20" s="270">
        <f t="shared" si="0"/>
        <v>1650</v>
      </c>
      <c r="Z20" s="271">
        <f t="shared" si="0"/>
        <v>2830</v>
      </c>
      <c r="AA20" s="272">
        <f t="shared" si="1"/>
        <v>1600</v>
      </c>
      <c r="AB20" s="273">
        <v>800</v>
      </c>
    </row>
    <row r="21" spans="1:28" ht="17.25" customHeight="1" x14ac:dyDescent="0.15">
      <c r="F21" s="225">
        <v>1</v>
      </c>
      <c r="H21" s="225">
        <v>1</v>
      </c>
      <c r="I21" s="225">
        <v>1</v>
      </c>
      <c r="J21" s="225">
        <v>44</v>
      </c>
      <c r="O21" s="783"/>
      <c r="P21" s="783"/>
      <c r="Q21" s="783"/>
      <c r="R21" s="273">
        <v>12</v>
      </c>
      <c r="S21" s="313" t="s">
        <v>312</v>
      </c>
      <c r="T21" s="267" t="s">
        <v>29</v>
      </c>
      <c r="U21" s="268">
        <v>1380</v>
      </c>
      <c r="V21" s="269">
        <v>2630</v>
      </c>
      <c r="W21" s="268">
        <v>3030</v>
      </c>
      <c r="X21" s="269">
        <v>5460</v>
      </c>
      <c r="Y21" s="270">
        <f t="shared" si="0"/>
        <v>1650</v>
      </c>
      <c r="Z21" s="271">
        <f t="shared" si="0"/>
        <v>2830</v>
      </c>
      <c r="AA21" s="272">
        <f t="shared" si="1"/>
        <v>1600</v>
      </c>
      <c r="AB21" s="273">
        <v>800</v>
      </c>
    </row>
    <row r="22" spans="1:28" ht="17.25" customHeight="1" x14ac:dyDescent="0.15">
      <c r="E22" s="225">
        <v>1</v>
      </c>
      <c r="F22" s="225">
        <v>1</v>
      </c>
      <c r="H22" s="225">
        <v>1</v>
      </c>
      <c r="I22" s="225">
        <v>1</v>
      </c>
      <c r="J22" s="225">
        <v>45</v>
      </c>
      <c r="O22" s="783"/>
      <c r="P22" s="783"/>
      <c r="Q22" s="783"/>
      <c r="R22" s="273">
        <v>13</v>
      </c>
      <c r="S22" s="313" t="s">
        <v>313</v>
      </c>
      <c r="T22" s="267" t="s">
        <v>29</v>
      </c>
      <c r="U22" s="268">
        <v>280</v>
      </c>
      <c r="V22" s="269" t="s">
        <v>306</v>
      </c>
      <c r="W22" s="268">
        <v>590</v>
      </c>
      <c r="X22" s="269" t="s">
        <v>306</v>
      </c>
      <c r="Y22" s="270">
        <f t="shared" si="0"/>
        <v>310</v>
      </c>
      <c r="Z22" s="271" t="str">
        <f t="shared" si="0"/>
        <v>-</v>
      </c>
      <c r="AA22" s="272">
        <f t="shared" si="1"/>
        <v>300</v>
      </c>
      <c r="AB22" s="273">
        <v>150</v>
      </c>
    </row>
    <row r="23" spans="1:28" ht="17.25" customHeight="1" x14ac:dyDescent="0.15">
      <c r="D23" s="225">
        <v>1</v>
      </c>
      <c r="E23" s="225">
        <v>1</v>
      </c>
      <c r="H23" s="225">
        <v>1</v>
      </c>
      <c r="I23" s="225">
        <v>1</v>
      </c>
      <c r="J23" s="225">
        <v>46</v>
      </c>
      <c r="O23" s="783"/>
      <c r="P23" s="783"/>
      <c r="Q23" s="783"/>
      <c r="R23" s="273">
        <v>14</v>
      </c>
      <c r="S23" s="313" t="s">
        <v>314</v>
      </c>
      <c r="T23" s="267" t="s">
        <v>29</v>
      </c>
      <c r="U23" s="268">
        <v>570</v>
      </c>
      <c r="V23" s="269" t="s">
        <v>306</v>
      </c>
      <c r="W23" s="268">
        <v>1070</v>
      </c>
      <c r="X23" s="269" t="s">
        <v>306</v>
      </c>
      <c r="Y23" s="270">
        <f t="shared" si="0"/>
        <v>500</v>
      </c>
      <c r="Z23" s="271" t="str">
        <f t="shared" si="0"/>
        <v>-</v>
      </c>
      <c r="AA23" s="272">
        <f t="shared" si="1"/>
        <v>500</v>
      </c>
      <c r="AB23" s="273">
        <v>250</v>
      </c>
    </row>
    <row r="24" spans="1:28" ht="17.25" customHeight="1" x14ac:dyDescent="0.15">
      <c r="D24" s="225">
        <v>1</v>
      </c>
      <c r="F24" s="225">
        <v>1</v>
      </c>
      <c r="H24" s="225">
        <v>1</v>
      </c>
      <c r="I24" s="225">
        <v>1</v>
      </c>
      <c r="J24" s="225">
        <v>47</v>
      </c>
      <c r="O24" s="783"/>
      <c r="P24" s="783"/>
      <c r="Q24" s="783"/>
      <c r="R24" s="273">
        <v>15</v>
      </c>
      <c r="S24" s="313" t="s">
        <v>315</v>
      </c>
      <c r="T24" s="267" t="s">
        <v>29</v>
      </c>
      <c r="U24" s="268">
        <v>660</v>
      </c>
      <c r="V24" s="269" t="s">
        <v>306</v>
      </c>
      <c r="W24" s="268">
        <v>1590</v>
      </c>
      <c r="X24" s="269" t="s">
        <v>306</v>
      </c>
      <c r="Y24" s="270">
        <f t="shared" si="0"/>
        <v>930</v>
      </c>
      <c r="Z24" s="271" t="str">
        <f t="shared" si="0"/>
        <v>-</v>
      </c>
      <c r="AA24" s="272">
        <f t="shared" si="1"/>
        <v>900</v>
      </c>
      <c r="AB24" s="273">
        <v>450</v>
      </c>
    </row>
    <row r="25" spans="1:28" ht="17.25" customHeight="1" x14ac:dyDescent="0.15">
      <c r="D25" s="225">
        <v>1</v>
      </c>
      <c r="H25" s="225">
        <v>1</v>
      </c>
      <c r="I25" s="225">
        <v>1</v>
      </c>
      <c r="J25" s="225">
        <v>48</v>
      </c>
      <c r="O25" s="783"/>
      <c r="P25" s="783"/>
      <c r="Q25" s="783"/>
      <c r="R25" s="273">
        <v>16</v>
      </c>
      <c r="S25" s="313" t="s">
        <v>310</v>
      </c>
      <c r="T25" s="267" t="s">
        <v>316</v>
      </c>
      <c r="U25" s="268">
        <v>2270</v>
      </c>
      <c r="V25" s="269">
        <v>4310</v>
      </c>
      <c r="W25" s="268">
        <v>5300</v>
      </c>
      <c r="X25" s="269">
        <v>10300</v>
      </c>
      <c r="Y25" s="270">
        <f>IF(U25="-","-",+W25-U25)</f>
        <v>3030</v>
      </c>
      <c r="Z25" s="271">
        <f t="shared" si="0"/>
        <v>5990</v>
      </c>
      <c r="AA25" s="272">
        <f t="shared" si="1"/>
        <v>3000</v>
      </c>
      <c r="AB25" s="273">
        <v>1500</v>
      </c>
    </row>
    <row r="26" spans="1:28" ht="17.25" customHeight="1" x14ac:dyDescent="0.15">
      <c r="E26" s="225">
        <v>1</v>
      </c>
      <c r="H26" s="225">
        <v>1</v>
      </c>
      <c r="I26" s="225">
        <v>1</v>
      </c>
      <c r="J26" s="225">
        <v>49</v>
      </c>
      <c r="O26" s="783"/>
      <c r="P26" s="783"/>
      <c r="Q26" s="783"/>
      <c r="R26" s="273">
        <v>17</v>
      </c>
      <c r="S26" s="313" t="s">
        <v>311</v>
      </c>
      <c r="T26" s="267" t="s">
        <v>316</v>
      </c>
      <c r="U26" s="268">
        <v>2270</v>
      </c>
      <c r="V26" s="269">
        <v>4310</v>
      </c>
      <c r="W26" s="268">
        <v>5300</v>
      </c>
      <c r="X26" s="269">
        <v>10300</v>
      </c>
      <c r="Y26" s="270">
        <f t="shared" si="0"/>
        <v>3030</v>
      </c>
      <c r="Z26" s="271">
        <f t="shared" si="0"/>
        <v>5990</v>
      </c>
      <c r="AA26" s="272">
        <f t="shared" si="1"/>
        <v>3000</v>
      </c>
      <c r="AB26" s="273">
        <v>1500</v>
      </c>
    </row>
    <row r="27" spans="1:28" ht="17.25" customHeight="1" x14ac:dyDescent="0.15">
      <c r="F27" s="225">
        <v>1</v>
      </c>
      <c r="H27" s="225">
        <v>1</v>
      </c>
      <c r="I27" s="225">
        <v>1</v>
      </c>
      <c r="J27" s="225">
        <v>50</v>
      </c>
      <c r="O27" s="783"/>
      <c r="P27" s="783"/>
      <c r="Q27" s="783"/>
      <c r="R27" s="273">
        <v>18</v>
      </c>
      <c r="S27" s="313" t="s">
        <v>317</v>
      </c>
      <c r="T27" s="267" t="s">
        <v>316</v>
      </c>
      <c r="U27" s="268">
        <v>2270</v>
      </c>
      <c r="V27" s="269">
        <v>4310</v>
      </c>
      <c r="W27" s="268">
        <v>5300</v>
      </c>
      <c r="X27" s="269">
        <v>10300</v>
      </c>
      <c r="Y27" s="270">
        <f t="shared" si="0"/>
        <v>3030</v>
      </c>
      <c r="Z27" s="271">
        <f t="shared" si="0"/>
        <v>5990</v>
      </c>
      <c r="AA27" s="272">
        <f t="shared" si="1"/>
        <v>3000</v>
      </c>
      <c r="AB27" s="273">
        <v>1500</v>
      </c>
    </row>
    <row r="28" spans="1:28" ht="17.25" customHeight="1" x14ac:dyDescent="0.15">
      <c r="D28" s="225">
        <v>1</v>
      </c>
      <c r="E28" s="225">
        <v>1</v>
      </c>
      <c r="H28" s="225">
        <v>1</v>
      </c>
      <c r="I28" s="225">
        <v>1</v>
      </c>
      <c r="J28" s="225">
        <v>51</v>
      </c>
      <c r="O28" s="783"/>
      <c r="P28" s="783"/>
      <c r="Q28" s="783"/>
      <c r="R28" s="273">
        <v>19</v>
      </c>
      <c r="S28" s="313" t="s">
        <v>314</v>
      </c>
      <c r="T28" s="267" t="s">
        <v>316</v>
      </c>
      <c r="U28" s="268">
        <v>1200</v>
      </c>
      <c r="V28" s="269" t="s">
        <v>306</v>
      </c>
      <c r="W28" s="268">
        <v>1900</v>
      </c>
      <c r="X28" s="269" t="s">
        <v>306</v>
      </c>
      <c r="Y28" s="270">
        <f t="shared" si="0"/>
        <v>700</v>
      </c>
      <c r="Z28" s="271" t="str">
        <f t="shared" si="0"/>
        <v>-</v>
      </c>
      <c r="AA28" s="272">
        <f t="shared" si="1"/>
        <v>700</v>
      </c>
      <c r="AB28" s="273">
        <v>350</v>
      </c>
    </row>
    <row r="29" spans="1:28" ht="17.25" customHeight="1" x14ac:dyDescent="0.15">
      <c r="D29" s="225">
        <v>1</v>
      </c>
      <c r="F29" s="225">
        <v>1</v>
      </c>
      <c r="H29" s="225">
        <v>1</v>
      </c>
      <c r="I29" s="225">
        <v>1</v>
      </c>
      <c r="J29" s="225">
        <v>52</v>
      </c>
      <c r="O29" s="783"/>
      <c r="P29" s="783"/>
      <c r="Q29" s="783"/>
      <c r="R29" s="273">
        <v>20</v>
      </c>
      <c r="S29" s="313" t="s">
        <v>315</v>
      </c>
      <c r="T29" s="267" t="s">
        <v>316</v>
      </c>
      <c r="U29" s="268">
        <v>1290</v>
      </c>
      <c r="V29" s="269" t="s">
        <v>306</v>
      </c>
      <c r="W29" s="268">
        <v>2750</v>
      </c>
      <c r="X29" s="269" t="s">
        <v>306</v>
      </c>
      <c r="Y29" s="270">
        <f t="shared" si="0"/>
        <v>1460</v>
      </c>
      <c r="Z29" s="271" t="str">
        <f t="shared" si="0"/>
        <v>-</v>
      </c>
      <c r="AA29" s="272">
        <f t="shared" si="1"/>
        <v>1400</v>
      </c>
      <c r="AB29" s="273">
        <v>700</v>
      </c>
    </row>
    <row r="30" spans="1:28" ht="17.25" customHeight="1" x14ac:dyDescent="0.15">
      <c r="E30" s="225">
        <v>1</v>
      </c>
      <c r="F30" s="225">
        <v>1</v>
      </c>
      <c r="H30" s="225">
        <v>1</v>
      </c>
      <c r="I30" s="225">
        <v>1</v>
      </c>
      <c r="J30" s="225">
        <v>53</v>
      </c>
      <c r="O30" s="783"/>
      <c r="P30" s="783"/>
      <c r="Q30" s="782"/>
      <c r="R30" s="273">
        <v>21</v>
      </c>
      <c r="S30" s="313" t="s">
        <v>313</v>
      </c>
      <c r="T30" s="267" t="s">
        <v>316</v>
      </c>
      <c r="U30" s="268">
        <v>590</v>
      </c>
      <c r="V30" s="269" t="s">
        <v>306</v>
      </c>
      <c r="W30" s="268">
        <v>930</v>
      </c>
      <c r="X30" s="269" t="s">
        <v>306</v>
      </c>
      <c r="Y30" s="270">
        <f t="shared" si="0"/>
        <v>340</v>
      </c>
      <c r="Z30" s="271" t="str">
        <f t="shared" si="0"/>
        <v>-</v>
      </c>
      <c r="AA30" s="272">
        <f t="shared" si="1"/>
        <v>300</v>
      </c>
      <c r="AB30" s="273">
        <v>150</v>
      </c>
    </row>
    <row r="31" spans="1:28" ht="17.25" customHeight="1" x14ac:dyDescent="0.15">
      <c r="D31" s="225">
        <v>1</v>
      </c>
      <c r="H31" s="225">
        <v>1</v>
      </c>
      <c r="I31" s="225">
        <v>1</v>
      </c>
      <c r="J31" s="225">
        <v>107</v>
      </c>
      <c r="O31" s="783"/>
      <c r="P31" s="782"/>
      <c r="Q31" s="267" t="s">
        <v>318</v>
      </c>
      <c r="R31" s="273">
        <v>22</v>
      </c>
      <c r="S31" s="313" t="s">
        <v>318</v>
      </c>
      <c r="T31" s="267" t="s">
        <v>41</v>
      </c>
      <c r="U31" s="268">
        <v>2770</v>
      </c>
      <c r="V31" s="269">
        <v>5270</v>
      </c>
      <c r="W31" s="268">
        <v>5460</v>
      </c>
      <c r="X31" s="269">
        <v>9290</v>
      </c>
      <c r="Y31" s="270">
        <f t="shared" si="0"/>
        <v>2690</v>
      </c>
      <c r="Z31" s="271">
        <f t="shared" si="0"/>
        <v>4020</v>
      </c>
      <c r="AA31" s="272">
        <f t="shared" si="1"/>
        <v>2600</v>
      </c>
      <c r="AB31" s="273">
        <v>1300</v>
      </c>
    </row>
    <row r="32" spans="1:28" ht="17.25" customHeight="1" x14ac:dyDescent="0.15">
      <c r="F32" s="225">
        <v>1</v>
      </c>
      <c r="H32" s="225">
        <v>2</v>
      </c>
      <c r="I32" s="225">
        <v>1</v>
      </c>
      <c r="J32" s="225">
        <v>16</v>
      </c>
      <c r="O32" s="783"/>
      <c r="P32" s="781" t="s">
        <v>319</v>
      </c>
      <c r="Q32" s="781" t="s">
        <v>320</v>
      </c>
      <c r="R32" s="273">
        <v>23</v>
      </c>
      <c r="S32" s="313" t="s">
        <v>321</v>
      </c>
      <c r="T32" s="267" t="s">
        <v>29</v>
      </c>
      <c r="U32" s="268">
        <v>2670</v>
      </c>
      <c r="V32" s="269">
        <v>5070</v>
      </c>
      <c r="W32" s="268">
        <v>3840</v>
      </c>
      <c r="X32" s="269">
        <v>6530</v>
      </c>
      <c r="Y32" s="270">
        <f t="shared" si="0"/>
        <v>1170</v>
      </c>
      <c r="Z32" s="271">
        <f t="shared" si="0"/>
        <v>1460</v>
      </c>
      <c r="AA32" s="272">
        <f t="shared" si="1"/>
        <v>1100</v>
      </c>
      <c r="AB32" s="273">
        <v>550</v>
      </c>
    </row>
    <row r="33" spans="1:28" ht="17.25" customHeight="1" x14ac:dyDescent="0.15">
      <c r="E33" s="225">
        <v>1</v>
      </c>
      <c r="H33" s="225">
        <v>2</v>
      </c>
      <c r="I33" s="225">
        <v>1</v>
      </c>
      <c r="J33" s="225">
        <v>17</v>
      </c>
      <c r="O33" s="783"/>
      <c r="P33" s="783"/>
      <c r="Q33" s="783"/>
      <c r="R33" s="273">
        <v>24</v>
      </c>
      <c r="S33" s="313" t="s">
        <v>322</v>
      </c>
      <c r="T33" s="267" t="s">
        <v>29</v>
      </c>
      <c r="U33" s="268">
        <v>3020</v>
      </c>
      <c r="V33" s="269">
        <v>5730</v>
      </c>
      <c r="W33" s="268">
        <v>4000</v>
      </c>
      <c r="X33" s="269">
        <v>6800</v>
      </c>
      <c r="Y33" s="270">
        <f t="shared" si="0"/>
        <v>980</v>
      </c>
      <c r="Z33" s="271">
        <f t="shared" si="0"/>
        <v>1070</v>
      </c>
      <c r="AA33" s="272">
        <f t="shared" si="1"/>
        <v>900</v>
      </c>
      <c r="AB33" s="273">
        <v>450</v>
      </c>
    </row>
    <row r="34" spans="1:28" ht="17.25" customHeight="1" x14ac:dyDescent="0.15">
      <c r="D34" s="225">
        <v>1</v>
      </c>
      <c r="H34" s="225">
        <v>2</v>
      </c>
      <c r="I34" s="225">
        <v>1</v>
      </c>
      <c r="J34" s="225">
        <v>18</v>
      </c>
      <c r="O34" s="783"/>
      <c r="P34" s="783"/>
      <c r="Q34" s="783"/>
      <c r="R34" s="273">
        <v>25</v>
      </c>
      <c r="S34" s="313" t="s">
        <v>323</v>
      </c>
      <c r="T34" s="267" t="s">
        <v>29</v>
      </c>
      <c r="U34" s="268">
        <v>3480</v>
      </c>
      <c r="V34" s="269">
        <v>6610</v>
      </c>
      <c r="W34" s="268">
        <v>4370</v>
      </c>
      <c r="X34" s="269">
        <v>7430</v>
      </c>
      <c r="Y34" s="270">
        <f t="shared" si="0"/>
        <v>890</v>
      </c>
      <c r="Z34" s="271">
        <f t="shared" si="0"/>
        <v>820</v>
      </c>
      <c r="AA34" s="272">
        <f t="shared" si="1"/>
        <v>800</v>
      </c>
      <c r="AB34" s="273">
        <v>450</v>
      </c>
    </row>
    <row r="35" spans="1:28" ht="17.25" customHeight="1" x14ac:dyDescent="0.15">
      <c r="A35" s="225">
        <v>1</v>
      </c>
      <c r="H35" s="225">
        <v>2</v>
      </c>
      <c r="I35" s="225">
        <v>1</v>
      </c>
      <c r="J35" s="225">
        <v>19</v>
      </c>
      <c r="O35" s="783"/>
      <c r="P35" s="783"/>
      <c r="Q35" s="783"/>
      <c r="R35" s="273">
        <v>26</v>
      </c>
      <c r="S35" s="313" t="s">
        <v>324</v>
      </c>
      <c r="T35" s="267" t="s">
        <v>29</v>
      </c>
      <c r="U35" s="268">
        <v>4290</v>
      </c>
      <c r="V35" s="269" t="s">
        <v>306</v>
      </c>
      <c r="W35" s="268">
        <v>4750</v>
      </c>
      <c r="X35" s="269">
        <v>8080</v>
      </c>
      <c r="Y35" s="270">
        <f t="shared" si="0"/>
        <v>460</v>
      </c>
      <c r="Z35" s="271" t="str">
        <f t="shared" si="0"/>
        <v>-</v>
      </c>
      <c r="AA35" s="272">
        <f t="shared" si="1"/>
        <v>400</v>
      </c>
      <c r="AB35" s="273">
        <v>200</v>
      </c>
    </row>
    <row r="36" spans="1:28" ht="17.25" customHeight="1" x14ac:dyDescent="0.15">
      <c r="A36" s="225">
        <v>1</v>
      </c>
      <c r="H36" s="225">
        <v>2</v>
      </c>
      <c r="I36" s="225">
        <v>1</v>
      </c>
      <c r="J36" s="225">
        <v>20</v>
      </c>
      <c r="O36" s="783"/>
      <c r="P36" s="783"/>
      <c r="Q36" s="783"/>
      <c r="R36" s="273">
        <v>27</v>
      </c>
      <c r="S36" s="313" t="s">
        <v>325</v>
      </c>
      <c r="T36" s="267" t="s">
        <v>29</v>
      </c>
      <c r="U36" s="268">
        <v>4640</v>
      </c>
      <c r="V36" s="269" t="s">
        <v>306</v>
      </c>
      <c r="W36" s="268">
        <v>4930</v>
      </c>
      <c r="X36" s="269">
        <v>8390</v>
      </c>
      <c r="Y36" s="270">
        <f t="shared" si="0"/>
        <v>290</v>
      </c>
      <c r="Z36" s="271" t="str">
        <f t="shared" si="0"/>
        <v>-</v>
      </c>
      <c r="AA36" s="272">
        <f t="shared" si="1"/>
        <v>200</v>
      </c>
      <c r="AB36" s="273">
        <v>150</v>
      </c>
    </row>
    <row r="37" spans="1:28" ht="17.25" customHeight="1" x14ac:dyDescent="0.15">
      <c r="A37" s="225">
        <v>1</v>
      </c>
      <c r="E37" s="225">
        <v>1</v>
      </c>
      <c r="F37" s="225">
        <v>1</v>
      </c>
      <c r="H37" s="225">
        <v>2</v>
      </c>
      <c r="I37" s="225">
        <v>1</v>
      </c>
      <c r="J37" s="225">
        <v>21</v>
      </c>
      <c r="O37" s="783"/>
      <c r="P37" s="783"/>
      <c r="Q37" s="783"/>
      <c r="R37" s="273">
        <v>28</v>
      </c>
      <c r="S37" s="313" t="s">
        <v>326</v>
      </c>
      <c r="T37" s="267" t="s">
        <v>29</v>
      </c>
      <c r="U37" s="268">
        <v>280</v>
      </c>
      <c r="V37" s="269" t="s">
        <v>306</v>
      </c>
      <c r="W37" s="268">
        <v>480</v>
      </c>
      <c r="X37" s="269" t="s">
        <v>327</v>
      </c>
      <c r="Y37" s="270">
        <f t="shared" si="0"/>
        <v>200</v>
      </c>
      <c r="Z37" s="271" t="str">
        <f t="shared" si="0"/>
        <v>-</v>
      </c>
      <c r="AA37" s="272">
        <f t="shared" si="1"/>
        <v>200</v>
      </c>
      <c r="AB37" s="273">
        <v>100</v>
      </c>
    </row>
    <row r="38" spans="1:28" ht="17.25" customHeight="1" x14ac:dyDescent="0.15">
      <c r="D38" s="225">
        <v>1</v>
      </c>
      <c r="F38" s="225">
        <v>1</v>
      </c>
      <c r="H38" s="225">
        <v>2</v>
      </c>
      <c r="I38" s="225">
        <v>1</v>
      </c>
      <c r="J38" s="225">
        <v>22</v>
      </c>
      <c r="O38" s="783"/>
      <c r="P38" s="783"/>
      <c r="Q38" s="783"/>
      <c r="R38" s="273">
        <v>29</v>
      </c>
      <c r="S38" s="313" t="s">
        <v>328</v>
      </c>
      <c r="T38" s="267" t="s">
        <v>29</v>
      </c>
      <c r="U38" s="268">
        <v>860</v>
      </c>
      <c r="V38" s="269" t="s">
        <v>306</v>
      </c>
      <c r="W38" s="268">
        <v>1230</v>
      </c>
      <c r="X38" s="269" t="s">
        <v>327</v>
      </c>
      <c r="Y38" s="270">
        <f t="shared" si="0"/>
        <v>370</v>
      </c>
      <c r="Z38" s="271" t="str">
        <f t="shared" si="0"/>
        <v>-</v>
      </c>
      <c r="AA38" s="272">
        <f t="shared" si="1"/>
        <v>300</v>
      </c>
      <c r="AB38" s="273">
        <v>150</v>
      </c>
    </row>
    <row r="39" spans="1:28" ht="17.25" customHeight="1" x14ac:dyDescent="0.15">
      <c r="A39" s="225">
        <v>1</v>
      </c>
      <c r="F39" s="225">
        <v>1</v>
      </c>
      <c r="H39" s="225">
        <v>2</v>
      </c>
      <c r="I39" s="225">
        <v>1</v>
      </c>
      <c r="J39" s="225">
        <v>23</v>
      </c>
      <c r="O39" s="783"/>
      <c r="P39" s="783"/>
      <c r="Q39" s="783"/>
      <c r="R39" s="273">
        <v>30</v>
      </c>
      <c r="S39" s="313" t="s">
        <v>329</v>
      </c>
      <c r="T39" s="267" t="s">
        <v>29</v>
      </c>
      <c r="U39" s="268">
        <v>1500</v>
      </c>
      <c r="V39" s="269" t="s">
        <v>306</v>
      </c>
      <c r="W39" s="268">
        <v>2520</v>
      </c>
      <c r="X39" s="269" t="s">
        <v>327</v>
      </c>
      <c r="Y39" s="270">
        <f t="shared" si="0"/>
        <v>1020</v>
      </c>
      <c r="Z39" s="271" t="str">
        <f t="shared" si="0"/>
        <v>-</v>
      </c>
      <c r="AA39" s="272">
        <f t="shared" si="1"/>
        <v>1000</v>
      </c>
      <c r="AB39" s="273">
        <v>500</v>
      </c>
    </row>
    <row r="40" spans="1:28" ht="17.25" customHeight="1" x14ac:dyDescent="0.15">
      <c r="A40" s="225">
        <v>1</v>
      </c>
      <c r="F40" s="225">
        <v>1</v>
      </c>
      <c r="H40" s="225">
        <v>2</v>
      </c>
      <c r="I40" s="225">
        <v>1</v>
      </c>
      <c r="J40" s="225">
        <v>24</v>
      </c>
      <c r="O40" s="783"/>
      <c r="P40" s="783"/>
      <c r="Q40" s="783"/>
      <c r="R40" s="273">
        <v>31</v>
      </c>
      <c r="S40" s="313" t="s">
        <v>330</v>
      </c>
      <c r="T40" s="267" t="s">
        <v>29</v>
      </c>
      <c r="U40" s="268">
        <v>1680</v>
      </c>
      <c r="V40" s="269" t="s">
        <v>306</v>
      </c>
      <c r="W40" s="268">
        <v>2890</v>
      </c>
      <c r="X40" s="269" t="s">
        <v>327</v>
      </c>
      <c r="Y40" s="270">
        <f t="shared" si="0"/>
        <v>1210</v>
      </c>
      <c r="Z40" s="271" t="str">
        <f t="shared" si="0"/>
        <v>-</v>
      </c>
      <c r="AA40" s="272">
        <f t="shared" si="1"/>
        <v>1200</v>
      </c>
      <c r="AB40" s="273">
        <v>600</v>
      </c>
    </row>
    <row r="41" spans="1:28" ht="17.25" customHeight="1" x14ac:dyDescent="0.15">
      <c r="D41" s="225">
        <v>1</v>
      </c>
      <c r="E41" s="225">
        <v>1</v>
      </c>
      <c r="H41" s="225">
        <v>2</v>
      </c>
      <c r="I41" s="225">
        <v>1</v>
      </c>
      <c r="J41" s="225">
        <v>25</v>
      </c>
      <c r="O41" s="783"/>
      <c r="P41" s="783"/>
      <c r="Q41" s="783"/>
      <c r="R41" s="273">
        <v>32</v>
      </c>
      <c r="S41" s="313" t="s">
        <v>331</v>
      </c>
      <c r="T41" s="267" t="s">
        <v>29</v>
      </c>
      <c r="U41" s="268">
        <v>570</v>
      </c>
      <c r="V41" s="269" t="s">
        <v>306</v>
      </c>
      <c r="W41" s="268">
        <v>960</v>
      </c>
      <c r="X41" s="269" t="s">
        <v>327</v>
      </c>
      <c r="Y41" s="270">
        <f t="shared" si="0"/>
        <v>390</v>
      </c>
      <c r="Z41" s="271" t="str">
        <f t="shared" si="0"/>
        <v>-</v>
      </c>
      <c r="AA41" s="272">
        <f t="shared" si="1"/>
        <v>300</v>
      </c>
      <c r="AB41" s="273">
        <v>150</v>
      </c>
    </row>
    <row r="42" spans="1:28" ht="17.25" customHeight="1" x14ac:dyDescent="0.15">
      <c r="A42" s="225">
        <v>1</v>
      </c>
      <c r="E42" s="225">
        <v>1</v>
      </c>
      <c r="H42" s="225">
        <v>2</v>
      </c>
      <c r="I42" s="225">
        <v>1</v>
      </c>
      <c r="J42" s="225">
        <v>26</v>
      </c>
      <c r="O42" s="783"/>
      <c r="P42" s="783"/>
      <c r="Q42" s="783"/>
      <c r="R42" s="273">
        <v>33</v>
      </c>
      <c r="S42" s="313" t="s">
        <v>332</v>
      </c>
      <c r="T42" s="267" t="s">
        <v>29</v>
      </c>
      <c r="U42" s="268">
        <v>1310</v>
      </c>
      <c r="V42" s="269" t="s">
        <v>306</v>
      </c>
      <c r="W42" s="268">
        <v>2080</v>
      </c>
      <c r="X42" s="269" t="s">
        <v>327</v>
      </c>
      <c r="Y42" s="270">
        <f t="shared" ref="Y42:Z68" si="2">IF(U42="-","-",+W42-U42)</f>
        <v>770</v>
      </c>
      <c r="Z42" s="271" t="str">
        <f t="shared" si="2"/>
        <v>-</v>
      </c>
      <c r="AA42" s="272">
        <f t="shared" si="1"/>
        <v>700</v>
      </c>
      <c r="AB42" s="273">
        <v>350</v>
      </c>
    </row>
    <row r="43" spans="1:28" ht="17.25" customHeight="1" x14ac:dyDescent="0.15">
      <c r="A43" s="225">
        <v>1</v>
      </c>
      <c r="E43" s="225">
        <v>1</v>
      </c>
      <c r="H43" s="225">
        <v>2</v>
      </c>
      <c r="I43" s="225">
        <v>1</v>
      </c>
      <c r="J43" s="225">
        <v>27</v>
      </c>
      <c r="O43" s="783"/>
      <c r="P43" s="783"/>
      <c r="Q43" s="783"/>
      <c r="R43" s="273">
        <v>34</v>
      </c>
      <c r="S43" s="313" t="s">
        <v>333</v>
      </c>
      <c r="T43" s="267" t="s">
        <v>29</v>
      </c>
      <c r="U43" s="268">
        <v>1500</v>
      </c>
      <c r="V43" s="269" t="s">
        <v>306</v>
      </c>
      <c r="W43" s="268">
        <v>2600</v>
      </c>
      <c r="X43" s="269" t="s">
        <v>327</v>
      </c>
      <c r="Y43" s="270">
        <f t="shared" si="2"/>
        <v>1100</v>
      </c>
      <c r="Z43" s="271" t="str">
        <f t="shared" si="2"/>
        <v>-</v>
      </c>
      <c r="AA43" s="272">
        <f t="shared" si="1"/>
        <v>1100</v>
      </c>
      <c r="AB43" s="273">
        <v>550</v>
      </c>
    </row>
    <row r="44" spans="1:28" ht="17.25" customHeight="1" x14ac:dyDescent="0.15">
      <c r="A44" s="225">
        <v>1</v>
      </c>
      <c r="D44" s="225">
        <v>1</v>
      </c>
      <c r="H44" s="225">
        <v>2</v>
      </c>
      <c r="I44" s="225">
        <v>1</v>
      </c>
      <c r="J44" s="225">
        <v>28</v>
      </c>
      <c r="O44" s="783"/>
      <c r="P44" s="783"/>
      <c r="Q44" s="783"/>
      <c r="R44" s="273">
        <v>35</v>
      </c>
      <c r="S44" s="313" t="s">
        <v>334</v>
      </c>
      <c r="T44" s="267" t="s">
        <v>29</v>
      </c>
      <c r="U44" s="268">
        <v>760</v>
      </c>
      <c r="V44" s="269" t="s">
        <v>306</v>
      </c>
      <c r="W44" s="268">
        <v>1240</v>
      </c>
      <c r="X44" s="269" t="s">
        <v>327</v>
      </c>
      <c r="Y44" s="270">
        <f t="shared" si="2"/>
        <v>480</v>
      </c>
      <c r="Z44" s="271" t="str">
        <f t="shared" si="2"/>
        <v>-</v>
      </c>
      <c r="AA44" s="272">
        <f t="shared" si="1"/>
        <v>400</v>
      </c>
      <c r="AB44" s="273">
        <v>200</v>
      </c>
    </row>
    <row r="45" spans="1:28" ht="17.25" customHeight="1" x14ac:dyDescent="0.15">
      <c r="A45" s="225">
        <v>1</v>
      </c>
      <c r="D45" s="225">
        <v>1</v>
      </c>
      <c r="H45" s="225">
        <v>2</v>
      </c>
      <c r="I45" s="225">
        <v>1</v>
      </c>
      <c r="J45" s="225">
        <v>29</v>
      </c>
      <c r="O45" s="783"/>
      <c r="P45" s="783"/>
      <c r="Q45" s="783"/>
      <c r="R45" s="273">
        <v>36</v>
      </c>
      <c r="S45" s="313" t="s">
        <v>335</v>
      </c>
      <c r="T45" s="267" t="s">
        <v>29</v>
      </c>
      <c r="U45" s="268">
        <v>950</v>
      </c>
      <c r="V45" s="269" t="s">
        <v>306</v>
      </c>
      <c r="W45" s="268">
        <v>1660</v>
      </c>
      <c r="X45" s="269" t="s">
        <v>327</v>
      </c>
      <c r="Y45" s="270">
        <f t="shared" si="2"/>
        <v>710</v>
      </c>
      <c r="Z45" s="271" t="str">
        <f t="shared" si="2"/>
        <v>-</v>
      </c>
      <c r="AA45" s="272">
        <f t="shared" si="1"/>
        <v>700</v>
      </c>
      <c r="AB45" s="273">
        <v>350</v>
      </c>
    </row>
    <row r="46" spans="1:28" ht="17.25" customHeight="1" x14ac:dyDescent="0.15">
      <c r="A46" s="225">
        <v>1</v>
      </c>
      <c r="H46" s="225">
        <v>2</v>
      </c>
      <c r="I46" s="225">
        <v>1</v>
      </c>
      <c r="J46" s="225">
        <v>30</v>
      </c>
      <c r="O46" s="783"/>
      <c r="P46" s="782"/>
      <c r="Q46" s="782"/>
      <c r="R46" s="273">
        <v>37</v>
      </c>
      <c r="S46" s="313" t="s">
        <v>336</v>
      </c>
      <c r="T46" s="267" t="s">
        <v>29</v>
      </c>
      <c r="U46" s="268">
        <v>380</v>
      </c>
      <c r="V46" s="269" t="s">
        <v>306</v>
      </c>
      <c r="W46" s="268">
        <v>650</v>
      </c>
      <c r="X46" s="269" t="s">
        <v>327</v>
      </c>
      <c r="Y46" s="270">
        <f t="shared" si="2"/>
        <v>270</v>
      </c>
      <c r="Z46" s="271" t="str">
        <f t="shared" si="2"/>
        <v>-</v>
      </c>
      <c r="AA46" s="272">
        <f t="shared" si="1"/>
        <v>200</v>
      </c>
      <c r="AB46" s="273">
        <v>100</v>
      </c>
    </row>
    <row r="47" spans="1:28" ht="17.25" customHeight="1" x14ac:dyDescent="0.15">
      <c r="D47" s="225">
        <v>1</v>
      </c>
      <c r="H47" s="225">
        <v>3</v>
      </c>
      <c r="I47" s="225">
        <v>1</v>
      </c>
      <c r="J47" s="225">
        <v>31</v>
      </c>
      <c r="O47" s="783"/>
      <c r="P47" s="267" t="s">
        <v>337</v>
      </c>
      <c r="Q47" s="267" t="s">
        <v>338</v>
      </c>
      <c r="R47" s="273">
        <v>38</v>
      </c>
      <c r="S47" s="313" t="s">
        <v>338</v>
      </c>
      <c r="T47" s="267" t="s">
        <v>41</v>
      </c>
      <c r="U47" s="268">
        <v>2580</v>
      </c>
      <c r="V47" s="269">
        <v>4910</v>
      </c>
      <c r="W47" s="268">
        <v>4980</v>
      </c>
      <c r="X47" s="269">
        <v>7400</v>
      </c>
      <c r="Y47" s="270">
        <f t="shared" si="2"/>
        <v>2400</v>
      </c>
      <c r="Z47" s="271">
        <f t="shared" si="2"/>
        <v>2490</v>
      </c>
      <c r="AA47" s="272">
        <f t="shared" si="1"/>
        <v>2400</v>
      </c>
      <c r="AB47" s="273">
        <v>1200</v>
      </c>
    </row>
    <row r="48" spans="1:28" ht="17.25" hidden="1" customHeight="1" x14ac:dyDescent="0.15">
      <c r="D48" s="225">
        <v>1</v>
      </c>
      <c r="H48" s="225">
        <v>4</v>
      </c>
      <c r="I48" s="225">
        <v>1</v>
      </c>
      <c r="J48" s="225">
        <v>54</v>
      </c>
      <c r="O48" s="783"/>
      <c r="P48" s="781" t="s">
        <v>339</v>
      </c>
      <c r="Q48" s="781" t="s">
        <v>340</v>
      </c>
      <c r="R48" s="273">
        <v>39</v>
      </c>
      <c r="S48" s="313" t="s">
        <v>341</v>
      </c>
      <c r="T48" s="267" t="s">
        <v>29</v>
      </c>
      <c r="U48" s="268">
        <v>210</v>
      </c>
      <c r="V48" s="269" t="s">
        <v>306</v>
      </c>
      <c r="W48" s="268">
        <v>290</v>
      </c>
      <c r="X48" s="269" t="s">
        <v>306</v>
      </c>
      <c r="Y48" s="270">
        <f t="shared" si="2"/>
        <v>80</v>
      </c>
      <c r="Z48" s="271" t="str">
        <f t="shared" si="2"/>
        <v>-</v>
      </c>
      <c r="AA48" s="272">
        <f t="shared" si="1"/>
        <v>0</v>
      </c>
      <c r="AB48" s="273">
        <v>0</v>
      </c>
    </row>
    <row r="49" spans="1:29" ht="17.25" customHeight="1" x14ac:dyDescent="0.15">
      <c r="D49" s="225">
        <v>1</v>
      </c>
      <c r="H49" s="225">
        <v>4</v>
      </c>
      <c r="I49" s="225">
        <v>1</v>
      </c>
      <c r="J49" s="225">
        <v>55</v>
      </c>
      <c r="O49" s="783"/>
      <c r="P49" s="783"/>
      <c r="Q49" s="783"/>
      <c r="R49" s="273">
        <v>40</v>
      </c>
      <c r="S49" s="313" t="s">
        <v>342</v>
      </c>
      <c r="T49" s="318" t="s">
        <v>41</v>
      </c>
      <c r="U49" s="268">
        <v>380</v>
      </c>
      <c r="V49" s="269" t="s">
        <v>306</v>
      </c>
      <c r="W49" s="268">
        <v>860</v>
      </c>
      <c r="X49" s="269" t="s">
        <v>306</v>
      </c>
      <c r="Y49" s="270">
        <f t="shared" si="2"/>
        <v>480</v>
      </c>
      <c r="Z49" s="271" t="str">
        <f t="shared" si="2"/>
        <v>-</v>
      </c>
      <c r="AA49" s="272">
        <f t="shared" si="1"/>
        <v>400</v>
      </c>
      <c r="AB49" s="273">
        <v>200</v>
      </c>
      <c r="AC49" s="319"/>
    </row>
    <row r="50" spans="1:29" ht="17.25" customHeight="1" x14ac:dyDescent="0.15">
      <c r="A50" s="225">
        <v>1</v>
      </c>
      <c r="D50" s="225">
        <v>1</v>
      </c>
      <c r="H50" s="225">
        <v>4</v>
      </c>
      <c r="I50" s="225">
        <v>1</v>
      </c>
      <c r="J50" s="225">
        <v>56</v>
      </c>
      <c r="O50" s="783"/>
      <c r="P50" s="783"/>
      <c r="Q50" s="783"/>
      <c r="R50" s="273">
        <v>41</v>
      </c>
      <c r="S50" s="313" t="s">
        <v>343</v>
      </c>
      <c r="T50" s="318" t="s">
        <v>41</v>
      </c>
      <c r="U50" s="268">
        <v>660</v>
      </c>
      <c r="V50" s="269" t="s">
        <v>306</v>
      </c>
      <c r="W50" s="268">
        <v>1410</v>
      </c>
      <c r="X50" s="269" t="s">
        <v>306</v>
      </c>
      <c r="Y50" s="270">
        <f t="shared" si="2"/>
        <v>750</v>
      </c>
      <c r="Z50" s="271" t="str">
        <f t="shared" si="2"/>
        <v>-</v>
      </c>
      <c r="AA50" s="272">
        <f t="shared" si="1"/>
        <v>700</v>
      </c>
      <c r="AB50" s="273">
        <v>350</v>
      </c>
      <c r="AC50" s="319"/>
    </row>
    <row r="51" spans="1:29" ht="17.25" customHeight="1" x14ac:dyDescent="0.15">
      <c r="A51" s="225">
        <v>1</v>
      </c>
      <c r="D51" s="225">
        <v>1</v>
      </c>
      <c r="H51" s="225">
        <v>4</v>
      </c>
      <c r="I51" s="225">
        <v>1</v>
      </c>
      <c r="J51" s="225">
        <v>57</v>
      </c>
      <c r="O51" s="783"/>
      <c r="P51" s="783"/>
      <c r="Q51" s="783"/>
      <c r="R51" s="273">
        <v>42</v>
      </c>
      <c r="S51" s="313" t="s">
        <v>344</v>
      </c>
      <c r="T51" s="318" t="s">
        <v>41</v>
      </c>
      <c r="U51" s="268">
        <v>950</v>
      </c>
      <c r="V51" s="269" t="s">
        <v>306</v>
      </c>
      <c r="W51" s="268">
        <v>1980</v>
      </c>
      <c r="X51" s="269" t="s">
        <v>306</v>
      </c>
      <c r="Y51" s="270">
        <f t="shared" si="2"/>
        <v>1030</v>
      </c>
      <c r="Z51" s="271" t="str">
        <f t="shared" si="2"/>
        <v>-</v>
      </c>
      <c r="AA51" s="272">
        <f t="shared" si="1"/>
        <v>1000</v>
      </c>
      <c r="AB51" s="273">
        <v>500</v>
      </c>
      <c r="AC51" s="319"/>
    </row>
    <row r="52" spans="1:29" ht="17.25" customHeight="1" x14ac:dyDescent="0.15">
      <c r="A52" s="225">
        <v>1</v>
      </c>
      <c r="D52" s="225">
        <v>1</v>
      </c>
      <c r="H52" s="225">
        <v>4</v>
      </c>
      <c r="I52" s="225">
        <v>1</v>
      </c>
      <c r="J52" s="225">
        <v>58</v>
      </c>
      <c r="O52" s="783"/>
      <c r="P52" s="783"/>
      <c r="Q52" s="783"/>
      <c r="R52" s="273">
        <v>43</v>
      </c>
      <c r="S52" s="313" t="s">
        <v>458</v>
      </c>
      <c r="T52" s="318" t="s">
        <v>455</v>
      </c>
      <c r="U52" s="268">
        <v>280</v>
      </c>
      <c r="V52" s="269" t="s">
        <v>306</v>
      </c>
      <c r="W52" s="268">
        <v>700</v>
      </c>
      <c r="X52" s="269" t="s">
        <v>306</v>
      </c>
      <c r="Y52" s="270">
        <f t="shared" si="2"/>
        <v>420</v>
      </c>
      <c r="Z52" s="271" t="str">
        <f t="shared" si="2"/>
        <v>-</v>
      </c>
      <c r="AA52" s="272">
        <f t="shared" si="1"/>
        <v>400</v>
      </c>
      <c r="AB52" s="273">
        <v>200</v>
      </c>
      <c r="AC52" s="319"/>
    </row>
    <row r="53" spans="1:29" ht="17.25" customHeight="1" x14ac:dyDescent="0.15">
      <c r="A53" s="225">
        <v>1</v>
      </c>
      <c r="D53" s="225">
        <v>1</v>
      </c>
      <c r="H53" s="225">
        <v>4</v>
      </c>
      <c r="I53" s="225">
        <v>1</v>
      </c>
      <c r="J53" s="225">
        <v>59</v>
      </c>
      <c r="O53" s="783"/>
      <c r="P53" s="783"/>
      <c r="Q53" s="783"/>
      <c r="R53" s="273">
        <v>44</v>
      </c>
      <c r="S53" s="313" t="s">
        <v>345</v>
      </c>
      <c r="T53" s="318" t="s">
        <v>457</v>
      </c>
      <c r="U53" s="268">
        <v>570</v>
      </c>
      <c r="V53" s="269" t="s">
        <v>306</v>
      </c>
      <c r="W53" s="268">
        <v>1090</v>
      </c>
      <c r="X53" s="269" t="s">
        <v>306</v>
      </c>
      <c r="Y53" s="270">
        <f t="shared" si="2"/>
        <v>520</v>
      </c>
      <c r="Z53" s="271" t="str">
        <f t="shared" si="2"/>
        <v>-</v>
      </c>
      <c r="AA53" s="272">
        <f t="shared" si="1"/>
        <v>500</v>
      </c>
      <c r="AB53" s="273">
        <v>250</v>
      </c>
      <c r="AC53" s="319"/>
    </row>
    <row r="54" spans="1:29" ht="17.25" customHeight="1" x14ac:dyDescent="0.15">
      <c r="A54" s="225">
        <v>1</v>
      </c>
      <c r="D54" s="225">
        <v>1</v>
      </c>
      <c r="H54" s="225">
        <v>4</v>
      </c>
      <c r="I54" s="225">
        <v>1</v>
      </c>
      <c r="J54" s="225">
        <v>60</v>
      </c>
      <c r="O54" s="783"/>
      <c r="P54" s="783"/>
      <c r="Q54" s="783"/>
      <c r="R54" s="273">
        <v>45</v>
      </c>
      <c r="S54" s="313" t="s">
        <v>346</v>
      </c>
      <c r="T54" s="318" t="s">
        <v>457</v>
      </c>
      <c r="U54" s="268">
        <v>950</v>
      </c>
      <c r="V54" s="269" t="s">
        <v>306</v>
      </c>
      <c r="W54" s="268">
        <v>1710</v>
      </c>
      <c r="X54" s="269" t="s">
        <v>306</v>
      </c>
      <c r="Y54" s="270">
        <f t="shared" si="2"/>
        <v>760</v>
      </c>
      <c r="Z54" s="271" t="str">
        <f t="shared" si="2"/>
        <v>-</v>
      </c>
      <c r="AA54" s="272">
        <f t="shared" si="1"/>
        <v>700</v>
      </c>
      <c r="AB54" s="273">
        <v>350</v>
      </c>
      <c r="AC54" s="319"/>
    </row>
    <row r="55" spans="1:29" ht="17.25" customHeight="1" x14ac:dyDescent="0.15">
      <c r="A55" s="225">
        <v>1</v>
      </c>
      <c r="D55" s="225">
        <v>1</v>
      </c>
      <c r="H55" s="225">
        <v>4</v>
      </c>
      <c r="I55" s="225">
        <v>1</v>
      </c>
      <c r="J55" s="225">
        <v>61</v>
      </c>
      <c r="O55" s="783"/>
      <c r="P55" s="783"/>
      <c r="Q55" s="783"/>
      <c r="R55" s="273">
        <v>46</v>
      </c>
      <c r="S55" s="313" t="s">
        <v>347</v>
      </c>
      <c r="T55" s="318" t="s">
        <v>41</v>
      </c>
      <c r="U55" s="268">
        <v>280</v>
      </c>
      <c r="V55" s="269" t="s">
        <v>306</v>
      </c>
      <c r="W55" s="268">
        <v>700</v>
      </c>
      <c r="X55" s="269" t="s">
        <v>306</v>
      </c>
      <c r="Y55" s="270">
        <f t="shared" si="2"/>
        <v>420</v>
      </c>
      <c r="Z55" s="271" t="str">
        <f t="shared" si="2"/>
        <v>-</v>
      </c>
      <c r="AA55" s="272">
        <f t="shared" si="1"/>
        <v>400</v>
      </c>
      <c r="AB55" s="273">
        <v>200</v>
      </c>
      <c r="AC55" s="319"/>
    </row>
    <row r="56" spans="1:29" ht="17.25" customHeight="1" x14ac:dyDescent="0.15">
      <c r="A56" s="225">
        <v>1</v>
      </c>
      <c r="D56" s="225">
        <v>1</v>
      </c>
      <c r="H56" s="225">
        <v>4</v>
      </c>
      <c r="I56" s="225">
        <v>1</v>
      </c>
      <c r="J56" s="225">
        <v>62</v>
      </c>
      <c r="O56" s="783"/>
      <c r="P56" s="783"/>
      <c r="Q56" s="783"/>
      <c r="R56" s="273">
        <v>47</v>
      </c>
      <c r="S56" s="313" t="s">
        <v>348</v>
      </c>
      <c r="T56" s="318" t="s">
        <v>455</v>
      </c>
      <c r="U56" s="268">
        <v>660</v>
      </c>
      <c r="V56" s="269" t="s">
        <v>306</v>
      </c>
      <c r="W56" s="268">
        <v>1390</v>
      </c>
      <c r="X56" s="269" t="s">
        <v>306</v>
      </c>
      <c r="Y56" s="270">
        <f t="shared" si="2"/>
        <v>730</v>
      </c>
      <c r="Z56" s="271" t="str">
        <f t="shared" si="2"/>
        <v>-</v>
      </c>
      <c r="AA56" s="272">
        <f t="shared" si="1"/>
        <v>700</v>
      </c>
      <c r="AB56" s="273">
        <v>350</v>
      </c>
      <c r="AC56" s="319"/>
    </row>
    <row r="57" spans="1:29" ht="17.25" customHeight="1" x14ac:dyDescent="0.15">
      <c r="A57" s="225">
        <v>1</v>
      </c>
      <c r="H57" s="225">
        <v>4</v>
      </c>
      <c r="I57" s="225">
        <v>1</v>
      </c>
      <c r="J57" s="225">
        <v>63</v>
      </c>
      <c r="O57" s="782"/>
      <c r="P57" s="782"/>
      <c r="Q57" s="782"/>
      <c r="R57" s="290">
        <v>48</v>
      </c>
      <c r="S57" s="313" t="s">
        <v>336</v>
      </c>
      <c r="T57" s="318" t="s">
        <v>457</v>
      </c>
      <c r="U57" s="268">
        <v>380</v>
      </c>
      <c r="V57" s="269" t="s">
        <v>306</v>
      </c>
      <c r="W57" s="268">
        <v>800</v>
      </c>
      <c r="X57" s="269" t="s">
        <v>306</v>
      </c>
      <c r="Y57" s="270">
        <f t="shared" si="2"/>
        <v>420</v>
      </c>
      <c r="Z57" s="271" t="str">
        <f t="shared" si="2"/>
        <v>-</v>
      </c>
      <c r="AA57" s="272">
        <f t="shared" si="1"/>
        <v>400</v>
      </c>
      <c r="AB57" s="273">
        <v>200</v>
      </c>
      <c r="AC57" s="319"/>
    </row>
    <row r="58" spans="1:29" ht="17.25" customHeight="1" x14ac:dyDescent="0.15">
      <c r="A58" s="225">
        <v>1</v>
      </c>
      <c r="H58" s="225">
        <v>5</v>
      </c>
      <c r="I58" s="225">
        <v>1</v>
      </c>
      <c r="J58" s="225">
        <v>93</v>
      </c>
      <c r="O58" s="781" t="s">
        <v>298</v>
      </c>
      <c r="P58" s="781" t="s">
        <v>349</v>
      </c>
      <c r="Q58" s="781" t="s">
        <v>350</v>
      </c>
      <c r="R58" s="303">
        <v>49</v>
      </c>
      <c r="S58" s="313" t="s">
        <v>351</v>
      </c>
      <c r="T58" s="267" t="s">
        <v>29</v>
      </c>
      <c r="U58" s="268">
        <v>230</v>
      </c>
      <c r="V58" s="269" t="s">
        <v>306</v>
      </c>
      <c r="W58" s="268">
        <v>500</v>
      </c>
      <c r="X58" s="269" t="s">
        <v>306</v>
      </c>
      <c r="Y58" s="270">
        <f t="shared" si="2"/>
        <v>270</v>
      </c>
      <c r="Z58" s="271" t="str">
        <f t="shared" si="2"/>
        <v>-</v>
      </c>
      <c r="AA58" s="272">
        <f t="shared" si="1"/>
        <v>200</v>
      </c>
      <c r="AB58" s="273">
        <v>100</v>
      </c>
    </row>
    <row r="59" spans="1:29" ht="17.25" customHeight="1" x14ac:dyDescent="0.15">
      <c r="A59" s="225">
        <v>1</v>
      </c>
      <c r="H59" s="225">
        <v>5</v>
      </c>
      <c r="I59" s="225">
        <v>1</v>
      </c>
      <c r="J59" s="225">
        <v>94</v>
      </c>
      <c r="O59" s="783"/>
      <c r="P59" s="783"/>
      <c r="Q59" s="783"/>
      <c r="R59" s="273">
        <v>50</v>
      </c>
      <c r="S59" s="313" t="s">
        <v>352</v>
      </c>
      <c r="T59" s="267" t="s">
        <v>29</v>
      </c>
      <c r="U59" s="268">
        <v>280</v>
      </c>
      <c r="V59" s="269" t="s">
        <v>306</v>
      </c>
      <c r="W59" s="268">
        <v>790</v>
      </c>
      <c r="X59" s="269" t="s">
        <v>306</v>
      </c>
      <c r="Y59" s="270">
        <f t="shared" si="2"/>
        <v>510</v>
      </c>
      <c r="Z59" s="271" t="str">
        <f t="shared" si="2"/>
        <v>-</v>
      </c>
      <c r="AA59" s="272">
        <f t="shared" si="1"/>
        <v>500</v>
      </c>
      <c r="AB59" s="273">
        <v>250</v>
      </c>
    </row>
    <row r="60" spans="1:29" ht="17.25" customHeight="1" x14ac:dyDescent="0.15">
      <c r="A60" s="225">
        <v>1</v>
      </c>
      <c r="H60" s="225">
        <v>5</v>
      </c>
      <c r="I60" s="225">
        <v>1</v>
      </c>
      <c r="J60" s="225">
        <v>95</v>
      </c>
      <c r="O60" s="783"/>
      <c r="P60" s="783"/>
      <c r="Q60" s="783"/>
      <c r="R60" s="273">
        <v>51</v>
      </c>
      <c r="S60" s="313" t="s">
        <v>353</v>
      </c>
      <c r="T60" s="267" t="s">
        <v>29</v>
      </c>
      <c r="U60" s="268">
        <v>380</v>
      </c>
      <c r="V60" s="269" t="s">
        <v>306</v>
      </c>
      <c r="W60" s="268">
        <v>830</v>
      </c>
      <c r="X60" s="269" t="s">
        <v>306</v>
      </c>
      <c r="Y60" s="270">
        <f t="shared" si="2"/>
        <v>450</v>
      </c>
      <c r="Z60" s="271" t="str">
        <f t="shared" si="2"/>
        <v>-</v>
      </c>
      <c r="AA60" s="272">
        <f t="shared" si="1"/>
        <v>400</v>
      </c>
      <c r="AB60" s="273">
        <v>200</v>
      </c>
    </row>
    <row r="61" spans="1:29" ht="17.25" customHeight="1" x14ac:dyDescent="0.15">
      <c r="A61" s="225">
        <v>1</v>
      </c>
      <c r="H61" s="225">
        <v>5</v>
      </c>
      <c r="I61" s="225">
        <v>1</v>
      </c>
      <c r="J61" s="225">
        <v>96</v>
      </c>
      <c r="O61" s="783"/>
      <c r="P61" s="783"/>
      <c r="Q61" s="783"/>
      <c r="R61" s="273">
        <v>52</v>
      </c>
      <c r="S61" s="313" t="s">
        <v>354</v>
      </c>
      <c r="T61" s="267" t="s">
        <v>29</v>
      </c>
      <c r="U61" s="268">
        <v>380</v>
      </c>
      <c r="V61" s="269" t="s">
        <v>306</v>
      </c>
      <c r="W61" s="268">
        <v>810</v>
      </c>
      <c r="X61" s="269" t="s">
        <v>306</v>
      </c>
      <c r="Y61" s="270">
        <f t="shared" si="2"/>
        <v>430</v>
      </c>
      <c r="Z61" s="271" t="str">
        <f t="shared" si="2"/>
        <v>-</v>
      </c>
      <c r="AA61" s="272">
        <f t="shared" si="1"/>
        <v>400</v>
      </c>
      <c r="AB61" s="273">
        <v>200</v>
      </c>
    </row>
    <row r="62" spans="1:29" ht="0.75" hidden="1" customHeight="1" x14ac:dyDescent="0.15">
      <c r="A62" s="225">
        <v>1</v>
      </c>
      <c r="H62" s="225">
        <v>5</v>
      </c>
      <c r="I62" s="225">
        <v>1</v>
      </c>
      <c r="J62" s="225">
        <v>97</v>
      </c>
      <c r="O62" s="783"/>
      <c r="P62" s="782"/>
      <c r="Q62" s="782"/>
      <c r="R62" s="273">
        <v>53</v>
      </c>
      <c r="S62" s="313" t="s">
        <v>355</v>
      </c>
      <c r="T62" s="267" t="s">
        <v>29</v>
      </c>
      <c r="U62" s="268">
        <v>170</v>
      </c>
      <c r="V62" s="269" t="s">
        <v>306</v>
      </c>
      <c r="W62" s="268">
        <v>240</v>
      </c>
      <c r="X62" s="269" t="s">
        <v>306</v>
      </c>
      <c r="Y62" s="270">
        <f t="shared" si="2"/>
        <v>70</v>
      </c>
      <c r="Z62" s="271" t="str">
        <f t="shared" si="2"/>
        <v>-</v>
      </c>
      <c r="AA62" s="272">
        <f t="shared" si="1"/>
        <v>0</v>
      </c>
      <c r="AB62" s="273">
        <v>0</v>
      </c>
    </row>
    <row r="63" spans="1:29" ht="17.25" customHeight="1" x14ac:dyDescent="0.15">
      <c r="A63" s="225">
        <v>1</v>
      </c>
      <c r="H63" s="225">
        <v>6</v>
      </c>
      <c r="I63" s="225">
        <v>1</v>
      </c>
      <c r="J63" s="225">
        <v>98</v>
      </c>
      <c r="O63" s="783"/>
      <c r="P63" s="781" t="s">
        <v>356</v>
      </c>
      <c r="Q63" s="781" t="s">
        <v>357</v>
      </c>
      <c r="R63" s="273">
        <v>54</v>
      </c>
      <c r="S63" s="313" t="s">
        <v>358</v>
      </c>
      <c r="T63" s="267" t="s">
        <v>29</v>
      </c>
      <c r="U63" s="268">
        <v>380</v>
      </c>
      <c r="V63" s="269" t="s">
        <v>306</v>
      </c>
      <c r="W63" s="268">
        <v>850</v>
      </c>
      <c r="X63" s="269" t="s">
        <v>306</v>
      </c>
      <c r="Y63" s="270">
        <f t="shared" si="2"/>
        <v>470</v>
      </c>
      <c r="Z63" s="271" t="str">
        <f t="shared" si="2"/>
        <v>-</v>
      </c>
      <c r="AA63" s="272">
        <f t="shared" si="1"/>
        <v>400</v>
      </c>
      <c r="AB63" s="273">
        <v>200</v>
      </c>
    </row>
    <row r="64" spans="1:29" ht="17.25" customHeight="1" x14ac:dyDescent="0.15">
      <c r="A64" s="225">
        <v>1</v>
      </c>
      <c r="H64" s="225">
        <v>6</v>
      </c>
      <c r="I64" s="225">
        <v>1</v>
      </c>
      <c r="J64" s="225">
        <v>99</v>
      </c>
      <c r="O64" s="783"/>
      <c r="P64" s="783"/>
      <c r="Q64" s="783"/>
      <c r="R64" s="273">
        <v>55</v>
      </c>
      <c r="S64" s="313" t="s">
        <v>359</v>
      </c>
      <c r="T64" s="267" t="s">
        <v>29</v>
      </c>
      <c r="U64" s="268">
        <v>280</v>
      </c>
      <c r="V64" s="269" t="s">
        <v>306</v>
      </c>
      <c r="W64" s="268">
        <v>750</v>
      </c>
      <c r="X64" s="269" t="s">
        <v>306</v>
      </c>
      <c r="Y64" s="270">
        <f t="shared" si="2"/>
        <v>470</v>
      </c>
      <c r="Z64" s="271" t="str">
        <f t="shared" si="2"/>
        <v>-</v>
      </c>
      <c r="AA64" s="272">
        <f t="shared" si="1"/>
        <v>400</v>
      </c>
      <c r="AB64" s="273">
        <v>200</v>
      </c>
    </row>
    <row r="65" spans="1:28" ht="17.25" customHeight="1" x14ac:dyDescent="0.15">
      <c r="A65" s="225">
        <v>1</v>
      </c>
      <c r="H65" s="225">
        <v>6</v>
      </c>
      <c r="I65" s="225">
        <v>1</v>
      </c>
      <c r="J65" s="225">
        <v>100</v>
      </c>
      <c r="O65" s="783"/>
      <c r="P65" s="782"/>
      <c r="Q65" s="782"/>
      <c r="R65" s="273">
        <v>56</v>
      </c>
      <c r="S65" s="313" t="s">
        <v>360</v>
      </c>
      <c r="T65" s="267" t="s">
        <v>29</v>
      </c>
      <c r="U65" s="268">
        <v>210</v>
      </c>
      <c r="V65" s="269" t="s">
        <v>306</v>
      </c>
      <c r="W65" s="268">
        <v>400</v>
      </c>
      <c r="X65" s="269" t="s">
        <v>306</v>
      </c>
      <c r="Y65" s="270">
        <f t="shared" si="2"/>
        <v>190</v>
      </c>
      <c r="Z65" s="271" t="str">
        <f t="shared" si="2"/>
        <v>-</v>
      </c>
      <c r="AA65" s="272">
        <f t="shared" si="1"/>
        <v>100</v>
      </c>
      <c r="AB65" s="273">
        <v>50</v>
      </c>
    </row>
    <row r="66" spans="1:28" ht="17.25" customHeight="1" x14ac:dyDescent="0.15">
      <c r="A66" s="225">
        <v>1</v>
      </c>
      <c r="H66" s="225">
        <v>7</v>
      </c>
      <c r="I66" s="225">
        <v>1</v>
      </c>
      <c r="J66" s="225">
        <v>106</v>
      </c>
      <c r="O66" s="783"/>
      <c r="P66" s="267" t="s">
        <v>361</v>
      </c>
      <c r="Q66" s="267" t="s">
        <v>209</v>
      </c>
      <c r="R66" s="273">
        <v>57</v>
      </c>
      <c r="S66" s="313" t="s">
        <v>209</v>
      </c>
      <c r="T66" s="267" t="s">
        <v>29</v>
      </c>
      <c r="U66" s="268">
        <v>230</v>
      </c>
      <c r="V66" s="269" t="s">
        <v>306</v>
      </c>
      <c r="W66" s="268">
        <v>460</v>
      </c>
      <c r="X66" s="269" t="s">
        <v>306</v>
      </c>
      <c r="Y66" s="270">
        <f t="shared" si="2"/>
        <v>230</v>
      </c>
      <c r="Z66" s="271" t="str">
        <f t="shared" si="2"/>
        <v>-</v>
      </c>
      <c r="AA66" s="272">
        <f t="shared" si="1"/>
        <v>200</v>
      </c>
      <c r="AB66" s="273">
        <v>100</v>
      </c>
    </row>
    <row r="67" spans="1:28" ht="0.75" hidden="1" customHeight="1" x14ac:dyDescent="0.15">
      <c r="D67" s="225">
        <v>1</v>
      </c>
      <c r="G67" s="225">
        <v>1</v>
      </c>
      <c r="H67" s="225">
        <v>9</v>
      </c>
      <c r="I67" s="225">
        <v>1</v>
      </c>
      <c r="J67" s="225">
        <v>33</v>
      </c>
      <c r="O67" s="783"/>
      <c r="P67" s="785" t="s">
        <v>362</v>
      </c>
      <c r="Q67" s="785" t="s">
        <v>363</v>
      </c>
      <c r="R67" s="273">
        <v>58</v>
      </c>
      <c r="S67" s="313" t="s">
        <v>364</v>
      </c>
      <c r="T67" s="267" t="s">
        <v>29</v>
      </c>
      <c r="U67" s="268">
        <v>230</v>
      </c>
      <c r="V67" s="269" t="s">
        <v>306</v>
      </c>
      <c r="W67" s="268">
        <v>320</v>
      </c>
      <c r="X67" s="269" t="s">
        <v>306</v>
      </c>
      <c r="Y67" s="270">
        <f t="shared" si="2"/>
        <v>90</v>
      </c>
      <c r="Z67" s="271" t="str">
        <f t="shared" si="2"/>
        <v>-</v>
      </c>
      <c r="AA67" s="272">
        <f t="shared" si="1"/>
        <v>0</v>
      </c>
      <c r="AB67" s="273">
        <v>0</v>
      </c>
    </row>
    <row r="68" spans="1:28" ht="17.25" customHeight="1" x14ac:dyDescent="0.15">
      <c r="D68" s="225">
        <v>1</v>
      </c>
      <c r="G68" s="225">
        <v>1</v>
      </c>
      <c r="H68" s="225">
        <v>9</v>
      </c>
      <c r="I68" s="225">
        <v>1</v>
      </c>
      <c r="J68" s="225">
        <v>34</v>
      </c>
      <c r="O68" s="783"/>
      <c r="P68" s="785"/>
      <c r="Q68" s="785"/>
      <c r="R68" s="273">
        <v>59</v>
      </c>
      <c r="S68" s="313" t="s">
        <v>365</v>
      </c>
      <c r="T68" s="267" t="s">
        <v>29</v>
      </c>
      <c r="U68" s="268">
        <v>480</v>
      </c>
      <c r="V68" s="269" t="s">
        <v>306</v>
      </c>
      <c r="W68" s="268">
        <v>870</v>
      </c>
      <c r="X68" s="269" t="s">
        <v>306</v>
      </c>
      <c r="Y68" s="270">
        <f t="shared" si="2"/>
        <v>390</v>
      </c>
      <c r="Z68" s="271" t="str">
        <f t="shared" si="2"/>
        <v>-</v>
      </c>
      <c r="AA68" s="272">
        <f t="shared" si="1"/>
        <v>300</v>
      </c>
      <c r="AB68" s="273">
        <v>200</v>
      </c>
    </row>
    <row r="69" spans="1:28" ht="17.25" customHeight="1" x14ac:dyDescent="0.15">
      <c r="D69" s="225">
        <v>1</v>
      </c>
      <c r="H69" s="225">
        <v>9</v>
      </c>
      <c r="I69" s="225">
        <v>1</v>
      </c>
      <c r="J69" s="225">
        <v>35</v>
      </c>
      <c r="O69" s="783"/>
      <c r="P69" s="785"/>
      <c r="Q69" s="785"/>
      <c r="R69" s="273">
        <v>60</v>
      </c>
      <c r="S69" s="313" t="s">
        <v>366</v>
      </c>
      <c r="T69" s="267" t="s">
        <v>29</v>
      </c>
      <c r="U69" s="268">
        <v>860</v>
      </c>
      <c r="V69" s="269" t="s">
        <v>306</v>
      </c>
      <c r="W69" s="268">
        <v>1720</v>
      </c>
      <c r="X69" s="269" t="s">
        <v>306</v>
      </c>
      <c r="Y69" s="270">
        <f t="shared" ref="Y69:Z94" si="3">IF(U69="-","-",+W69-U69)</f>
        <v>860</v>
      </c>
      <c r="Z69" s="271" t="str">
        <f t="shared" si="3"/>
        <v>-</v>
      </c>
      <c r="AA69" s="272">
        <f t="shared" si="1"/>
        <v>800</v>
      </c>
      <c r="AB69" s="273">
        <v>400</v>
      </c>
    </row>
    <row r="70" spans="1:28" ht="17.25" customHeight="1" x14ac:dyDescent="0.15">
      <c r="D70" s="225">
        <v>1</v>
      </c>
      <c r="H70" s="225">
        <v>9</v>
      </c>
      <c r="I70" s="225">
        <v>1</v>
      </c>
      <c r="J70" s="225">
        <v>36</v>
      </c>
      <c r="O70" s="783"/>
      <c r="P70" s="785"/>
      <c r="Q70" s="785"/>
      <c r="R70" s="273">
        <v>61</v>
      </c>
      <c r="S70" s="313" t="s">
        <v>367</v>
      </c>
      <c r="T70" s="267" t="s">
        <v>29</v>
      </c>
      <c r="U70" s="268">
        <v>1580</v>
      </c>
      <c r="V70" s="269" t="s">
        <v>306</v>
      </c>
      <c r="W70" s="268">
        <v>2800</v>
      </c>
      <c r="X70" s="269" t="s">
        <v>306</v>
      </c>
      <c r="Y70" s="270">
        <f t="shared" si="3"/>
        <v>1220</v>
      </c>
      <c r="Z70" s="271" t="str">
        <f t="shared" si="3"/>
        <v>-</v>
      </c>
      <c r="AA70" s="272">
        <f t="shared" si="1"/>
        <v>1200</v>
      </c>
      <c r="AB70" s="273">
        <v>600</v>
      </c>
    </row>
    <row r="71" spans="1:28" ht="17.25" hidden="1" customHeight="1" x14ac:dyDescent="0.15">
      <c r="A71" s="225">
        <v>1</v>
      </c>
      <c r="H71" s="225">
        <v>10</v>
      </c>
      <c r="I71" s="225">
        <v>1</v>
      </c>
      <c r="J71" s="225">
        <v>90</v>
      </c>
      <c r="O71" s="783"/>
      <c r="P71" s="785" t="s">
        <v>11</v>
      </c>
      <c r="Q71" s="785" t="s">
        <v>368</v>
      </c>
      <c r="R71" s="273">
        <v>67</v>
      </c>
      <c r="S71" s="313" t="s">
        <v>369</v>
      </c>
      <c r="T71" s="267" t="s">
        <v>29</v>
      </c>
      <c r="U71" s="268">
        <v>150</v>
      </c>
      <c r="V71" s="269" t="s">
        <v>306</v>
      </c>
      <c r="W71" s="268">
        <v>220</v>
      </c>
      <c r="X71" s="269" t="s">
        <v>306</v>
      </c>
      <c r="Y71" s="270">
        <f t="shared" si="3"/>
        <v>70</v>
      </c>
      <c r="Z71" s="271" t="str">
        <f t="shared" si="3"/>
        <v>-</v>
      </c>
      <c r="AA71" s="272">
        <f t="shared" si="1"/>
        <v>0</v>
      </c>
      <c r="AB71" s="273">
        <v>0</v>
      </c>
    </row>
    <row r="72" spans="1:28" ht="17.25" hidden="1" customHeight="1" x14ac:dyDescent="0.15">
      <c r="A72" s="225">
        <v>1</v>
      </c>
      <c r="H72" s="225">
        <v>10</v>
      </c>
      <c r="I72" s="225">
        <v>1</v>
      </c>
      <c r="J72" s="225">
        <v>91</v>
      </c>
      <c r="O72" s="783"/>
      <c r="P72" s="785"/>
      <c r="Q72" s="785"/>
      <c r="R72" s="273">
        <v>68</v>
      </c>
      <c r="S72" s="313" t="s">
        <v>370</v>
      </c>
      <c r="T72" s="267" t="s">
        <v>29</v>
      </c>
      <c r="U72" s="268" t="s">
        <v>306</v>
      </c>
      <c r="V72" s="269" t="s">
        <v>306</v>
      </c>
      <c r="W72" s="268">
        <v>220</v>
      </c>
      <c r="X72" s="269" t="s">
        <v>306</v>
      </c>
      <c r="Y72" s="270" t="str">
        <f t="shared" si="3"/>
        <v>-</v>
      </c>
      <c r="Z72" s="271" t="str">
        <f t="shared" si="3"/>
        <v>-</v>
      </c>
      <c r="AA72" s="276" t="s">
        <v>327</v>
      </c>
      <c r="AB72" s="273"/>
    </row>
    <row r="73" spans="1:28" ht="17.25" hidden="1" customHeight="1" x14ac:dyDescent="0.15">
      <c r="A73" s="225">
        <v>1</v>
      </c>
      <c r="H73" s="225">
        <v>10</v>
      </c>
      <c r="I73" s="225">
        <v>1</v>
      </c>
      <c r="J73" s="225">
        <v>92</v>
      </c>
      <c r="O73" s="783"/>
      <c r="P73" s="785"/>
      <c r="Q73" s="785"/>
      <c r="R73" s="273">
        <v>69</v>
      </c>
      <c r="S73" s="313" t="s">
        <v>371</v>
      </c>
      <c r="T73" s="267" t="s">
        <v>29</v>
      </c>
      <c r="U73" s="268">
        <v>140</v>
      </c>
      <c r="V73" s="269" t="s">
        <v>306</v>
      </c>
      <c r="W73" s="268">
        <v>220</v>
      </c>
      <c r="X73" s="269" t="s">
        <v>306</v>
      </c>
      <c r="Y73" s="270">
        <f t="shared" si="3"/>
        <v>80</v>
      </c>
      <c r="Z73" s="271" t="str">
        <f t="shared" si="3"/>
        <v>-</v>
      </c>
      <c r="AA73" s="272">
        <f t="shared" si="1"/>
        <v>0</v>
      </c>
      <c r="AB73" s="273">
        <v>0</v>
      </c>
    </row>
    <row r="74" spans="1:28" ht="17.25" hidden="1" customHeight="1" x14ac:dyDescent="0.15">
      <c r="H74" s="225">
        <v>11</v>
      </c>
      <c r="I74" s="225">
        <v>1</v>
      </c>
      <c r="J74" s="225">
        <v>102</v>
      </c>
      <c r="O74" s="783"/>
      <c r="P74" s="785" t="s">
        <v>372</v>
      </c>
      <c r="Q74" s="785" t="s">
        <v>373</v>
      </c>
      <c r="R74" s="273">
        <v>70</v>
      </c>
      <c r="S74" s="313" t="s">
        <v>374</v>
      </c>
      <c r="T74" s="267" t="s">
        <v>29</v>
      </c>
      <c r="U74" s="268">
        <v>200</v>
      </c>
      <c r="V74" s="269" t="s">
        <v>306</v>
      </c>
      <c r="W74" s="268">
        <v>280</v>
      </c>
      <c r="X74" s="269" t="s">
        <v>306</v>
      </c>
      <c r="Y74" s="270">
        <f t="shared" si="3"/>
        <v>80</v>
      </c>
      <c r="Z74" s="271" t="str">
        <f t="shared" si="3"/>
        <v>-</v>
      </c>
      <c r="AA74" s="272">
        <f t="shared" si="1"/>
        <v>0</v>
      </c>
      <c r="AB74" s="273">
        <v>0</v>
      </c>
    </row>
    <row r="75" spans="1:28" ht="17.25" customHeight="1" x14ac:dyDescent="0.15">
      <c r="H75" s="225">
        <v>11</v>
      </c>
      <c r="I75" s="225">
        <v>1</v>
      </c>
      <c r="J75" s="225">
        <v>103</v>
      </c>
      <c r="O75" s="783"/>
      <c r="P75" s="785"/>
      <c r="Q75" s="785"/>
      <c r="R75" s="273">
        <v>71</v>
      </c>
      <c r="S75" s="313" t="s">
        <v>375</v>
      </c>
      <c r="T75" s="267" t="s">
        <v>29</v>
      </c>
      <c r="U75" s="268">
        <v>240</v>
      </c>
      <c r="V75" s="269" t="s">
        <v>306</v>
      </c>
      <c r="W75" s="268">
        <v>440</v>
      </c>
      <c r="X75" s="269" t="s">
        <v>306</v>
      </c>
      <c r="Y75" s="270">
        <f t="shared" si="3"/>
        <v>200</v>
      </c>
      <c r="Z75" s="271" t="str">
        <f t="shared" si="3"/>
        <v>-</v>
      </c>
      <c r="AA75" s="272">
        <f t="shared" ref="AA75:AA127" si="4">ROUNDDOWN(Y75,-2)</f>
        <v>200</v>
      </c>
      <c r="AB75" s="273">
        <v>100</v>
      </c>
    </row>
    <row r="76" spans="1:28" ht="15.75" customHeight="1" x14ac:dyDescent="0.15">
      <c r="H76" s="225">
        <v>11</v>
      </c>
      <c r="I76" s="225">
        <v>1</v>
      </c>
      <c r="J76" s="225">
        <v>104</v>
      </c>
      <c r="O76" s="783"/>
      <c r="P76" s="785"/>
      <c r="Q76" s="785"/>
      <c r="R76" s="273">
        <v>72</v>
      </c>
      <c r="S76" s="313" t="s">
        <v>376</v>
      </c>
      <c r="T76" s="267" t="s">
        <v>29</v>
      </c>
      <c r="U76" s="268">
        <v>380</v>
      </c>
      <c r="V76" s="269" t="s">
        <v>306</v>
      </c>
      <c r="W76" s="268">
        <v>520</v>
      </c>
      <c r="X76" s="269" t="s">
        <v>306</v>
      </c>
      <c r="Y76" s="270">
        <f t="shared" si="3"/>
        <v>140</v>
      </c>
      <c r="Z76" s="271" t="str">
        <f t="shared" si="3"/>
        <v>-</v>
      </c>
      <c r="AA76" s="272">
        <f t="shared" si="4"/>
        <v>100</v>
      </c>
      <c r="AB76" s="273">
        <v>50</v>
      </c>
    </row>
    <row r="77" spans="1:28" ht="17.25" hidden="1" customHeight="1" x14ac:dyDescent="0.15">
      <c r="H77" s="225">
        <v>11</v>
      </c>
      <c r="I77" s="225">
        <v>1</v>
      </c>
      <c r="J77" s="225">
        <v>105</v>
      </c>
      <c r="O77" s="783"/>
      <c r="P77" s="785"/>
      <c r="Q77" s="267" t="s">
        <v>377</v>
      </c>
      <c r="R77" s="273">
        <v>73</v>
      </c>
      <c r="S77" s="313" t="s">
        <v>377</v>
      </c>
      <c r="T77" s="267" t="s">
        <v>29</v>
      </c>
      <c r="U77" s="268">
        <v>170</v>
      </c>
      <c r="V77" s="269" t="s">
        <v>306</v>
      </c>
      <c r="W77" s="268">
        <v>220</v>
      </c>
      <c r="X77" s="269" t="s">
        <v>306</v>
      </c>
      <c r="Y77" s="270">
        <f t="shared" si="3"/>
        <v>50</v>
      </c>
      <c r="Z77" s="271" t="str">
        <f t="shared" si="3"/>
        <v>-</v>
      </c>
      <c r="AA77" s="272">
        <f t="shared" si="4"/>
        <v>0</v>
      </c>
      <c r="AB77" s="273">
        <v>0</v>
      </c>
    </row>
    <row r="78" spans="1:28" ht="0.75" hidden="1" customHeight="1" x14ac:dyDescent="0.15">
      <c r="H78" s="225">
        <v>12</v>
      </c>
      <c r="I78" s="225">
        <v>1</v>
      </c>
      <c r="J78" s="225">
        <v>64</v>
      </c>
      <c r="O78" s="783"/>
      <c r="P78" s="785" t="s">
        <v>283</v>
      </c>
      <c r="Q78" s="785" t="s">
        <v>378</v>
      </c>
      <c r="R78" s="273">
        <v>74</v>
      </c>
      <c r="S78" s="313" t="s">
        <v>379</v>
      </c>
      <c r="T78" s="267" t="s">
        <v>29</v>
      </c>
      <c r="U78" s="268" t="s">
        <v>306</v>
      </c>
      <c r="V78" s="269" t="s">
        <v>306</v>
      </c>
      <c r="W78" s="268">
        <v>170</v>
      </c>
      <c r="X78" s="269" t="s">
        <v>306</v>
      </c>
      <c r="Y78" s="270" t="str">
        <f t="shared" si="3"/>
        <v>-</v>
      </c>
      <c r="Z78" s="271" t="str">
        <f t="shared" si="3"/>
        <v>-</v>
      </c>
      <c r="AA78" s="276" t="s">
        <v>327</v>
      </c>
      <c r="AB78" s="273"/>
    </row>
    <row r="79" spans="1:28" ht="17.25" customHeight="1" x14ac:dyDescent="0.15">
      <c r="H79" s="225">
        <v>12</v>
      </c>
      <c r="I79" s="225">
        <v>1</v>
      </c>
      <c r="J79" s="225">
        <v>65</v>
      </c>
      <c r="O79" s="783"/>
      <c r="P79" s="785"/>
      <c r="Q79" s="785"/>
      <c r="R79" s="273">
        <v>75</v>
      </c>
      <c r="S79" s="313" t="s">
        <v>380</v>
      </c>
      <c r="T79" s="267" t="s">
        <v>29</v>
      </c>
      <c r="U79" s="268">
        <v>230</v>
      </c>
      <c r="V79" s="269" t="s">
        <v>306</v>
      </c>
      <c r="W79" s="268">
        <v>350</v>
      </c>
      <c r="X79" s="269" t="s">
        <v>306</v>
      </c>
      <c r="Y79" s="270">
        <f t="shared" si="3"/>
        <v>120</v>
      </c>
      <c r="Z79" s="271" t="str">
        <f t="shared" si="3"/>
        <v>-</v>
      </c>
      <c r="AA79" s="272">
        <f t="shared" si="4"/>
        <v>100</v>
      </c>
      <c r="AB79" s="273">
        <v>50</v>
      </c>
    </row>
    <row r="80" spans="1:28" ht="17.25" customHeight="1" x14ac:dyDescent="0.15">
      <c r="H80" s="225">
        <v>12</v>
      </c>
      <c r="I80" s="225">
        <v>1</v>
      </c>
      <c r="J80" s="225">
        <v>66</v>
      </c>
      <c r="O80" s="782"/>
      <c r="P80" s="785"/>
      <c r="Q80" s="785"/>
      <c r="R80" s="290">
        <v>76</v>
      </c>
      <c r="S80" s="313" t="s">
        <v>381</v>
      </c>
      <c r="T80" s="267" t="s">
        <v>29</v>
      </c>
      <c r="U80" s="268">
        <v>230</v>
      </c>
      <c r="V80" s="269" t="s">
        <v>306</v>
      </c>
      <c r="W80" s="268">
        <v>350</v>
      </c>
      <c r="X80" s="269" t="s">
        <v>306</v>
      </c>
      <c r="Y80" s="270">
        <f t="shared" si="3"/>
        <v>120</v>
      </c>
      <c r="Z80" s="271" t="str">
        <f t="shared" si="3"/>
        <v>-</v>
      </c>
      <c r="AA80" s="272">
        <f t="shared" si="4"/>
        <v>100</v>
      </c>
      <c r="AB80" s="273">
        <v>50</v>
      </c>
    </row>
    <row r="81" spans="2:28" ht="17.25" hidden="1" customHeight="1" x14ac:dyDescent="0.15">
      <c r="B81" s="225">
        <v>1</v>
      </c>
      <c r="H81" s="225">
        <v>13</v>
      </c>
      <c r="I81" s="225">
        <v>2</v>
      </c>
      <c r="J81" s="225">
        <v>80</v>
      </c>
      <c r="O81" s="781" t="s">
        <v>382</v>
      </c>
      <c r="P81" s="781" t="s">
        <v>37</v>
      </c>
      <c r="Q81" s="781" t="s">
        <v>383</v>
      </c>
      <c r="R81" s="303">
        <v>77</v>
      </c>
      <c r="S81" s="314" t="s">
        <v>384</v>
      </c>
      <c r="T81" s="274" t="s">
        <v>29</v>
      </c>
      <c r="U81" s="277">
        <v>170</v>
      </c>
      <c r="V81" s="278" t="s">
        <v>306</v>
      </c>
      <c r="W81" s="277">
        <v>240</v>
      </c>
      <c r="X81" s="278" t="s">
        <v>306</v>
      </c>
      <c r="Y81" s="279">
        <f t="shared" si="3"/>
        <v>70</v>
      </c>
      <c r="Z81" s="280" t="str">
        <f t="shared" si="3"/>
        <v>-</v>
      </c>
      <c r="AA81" s="272">
        <f t="shared" si="4"/>
        <v>0</v>
      </c>
      <c r="AB81" s="273">
        <v>0</v>
      </c>
    </row>
    <row r="82" spans="2:28" ht="17.25" hidden="1" customHeight="1" x14ac:dyDescent="0.15">
      <c r="B82" s="225">
        <v>1</v>
      </c>
      <c r="H82" s="225">
        <v>13</v>
      </c>
      <c r="I82" s="225">
        <v>2</v>
      </c>
      <c r="J82" s="225">
        <v>81</v>
      </c>
      <c r="O82" s="783"/>
      <c r="P82" s="783"/>
      <c r="Q82" s="783"/>
      <c r="R82" s="273">
        <v>78</v>
      </c>
      <c r="S82" s="313" t="s">
        <v>385</v>
      </c>
      <c r="T82" s="267" t="s">
        <v>29</v>
      </c>
      <c r="U82" s="268">
        <v>210</v>
      </c>
      <c r="V82" s="269" t="s">
        <v>306</v>
      </c>
      <c r="W82" s="268">
        <v>240</v>
      </c>
      <c r="X82" s="269" t="s">
        <v>306</v>
      </c>
      <c r="Y82" s="270">
        <f t="shared" si="3"/>
        <v>30</v>
      </c>
      <c r="Z82" s="271" t="str">
        <f t="shared" si="3"/>
        <v>-</v>
      </c>
      <c r="AA82" s="272">
        <f t="shared" si="4"/>
        <v>0</v>
      </c>
      <c r="AB82" s="273">
        <v>0</v>
      </c>
    </row>
    <row r="83" spans="2:28" ht="17.25" customHeight="1" x14ac:dyDescent="0.15">
      <c r="B83" s="225">
        <v>1</v>
      </c>
      <c r="H83" s="225">
        <v>13</v>
      </c>
      <c r="I83" s="225">
        <v>2</v>
      </c>
      <c r="J83" s="225">
        <v>82</v>
      </c>
      <c r="O83" s="783"/>
      <c r="P83" s="783"/>
      <c r="Q83" s="783"/>
      <c r="R83" s="273">
        <v>79</v>
      </c>
      <c r="S83" s="313" t="s">
        <v>386</v>
      </c>
      <c r="T83" s="267" t="s">
        <v>29</v>
      </c>
      <c r="U83" s="268">
        <v>230</v>
      </c>
      <c r="V83" s="269" t="s">
        <v>306</v>
      </c>
      <c r="W83" s="268">
        <v>360</v>
      </c>
      <c r="X83" s="269" t="s">
        <v>306</v>
      </c>
      <c r="Y83" s="270">
        <f t="shared" si="3"/>
        <v>130</v>
      </c>
      <c r="Z83" s="271" t="str">
        <f t="shared" si="3"/>
        <v>-</v>
      </c>
      <c r="AA83" s="272">
        <f t="shared" si="4"/>
        <v>100</v>
      </c>
      <c r="AB83" s="273">
        <v>50</v>
      </c>
    </row>
    <row r="84" spans="2:28" ht="17.25" customHeight="1" x14ac:dyDescent="0.15">
      <c r="B84" s="225">
        <v>1</v>
      </c>
      <c r="H84" s="225">
        <v>13</v>
      </c>
      <c r="I84" s="225">
        <v>2</v>
      </c>
      <c r="J84" s="225">
        <v>83</v>
      </c>
      <c r="O84" s="783"/>
      <c r="P84" s="783"/>
      <c r="Q84" s="783"/>
      <c r="R84" s="273">
        <v>80</v>
      </c>
      <c r="S84" s="315" t="s">
        <v>387</v>
      </c>
      <c r="T84" s="275" t="s">
        <v>29</v>
      </c>
      <c r="U84" s="268">
        <v>230</v>
      </c>
      <c r="V84" s="269" t="s">
        <v>306</v>
      </c>
      <c r="W84" s="268">
        <v>440</v>
      </c>
      <c r="X84" s="269" t="s">
        <v>306</v>
      </c>
      <c r="Y84" s="270">
        <f t="shared" si="3"/>
        <v>210</v>
      </c>
      <c r="Z84" s="271" t="str">
        <f t="shared" si="3"/>
        <v>-</v>
      </c>
      <c r="AA84" s="272">
        <f t="shared" si="4"/>
        <v>200</v>
      </c>
      <c r="AB84" s="273">
        <v>100</v>
      </c>
    </row>
    <row r="85" spans="2:28" ht="0.75" hidden="1" customHeight="1" x14ac:dyDescent="0.15">
      <c r="B85" s="225">
        <v>1</v>
      </c>
      <c r="H85" s="225">
        <v>13</v>
      </c>
      <c r="I85" s="225">
        <v>2</v>
      </c>
      <c r="J85" s="225">
        <v>84</v>
      </c>
      <c r="O85" s="783"/>
      <c r="P85" s="783"/>
      <c r="Q85" s="783"/>
      <c r="R85" s="273">
        <v>81</v>
      </c>
      <c r="S85" s="313" t="s">
        <v>388</v>
      </c>
      <c r="T85" s="267" t="s">
        <v>29</v>
      </c>
      <c r="U85" s="268">
        <v>170</v>
      </c>
      <c r="V85" s="269" t="s">
        <v>306</v>
      </c>
      <c r="W85" s="268">
        <v>240</v>
      </c>
      <c r="X85" s="269" t="s">
        <v>306</v>
      </c>
      <c r="Y85" s="270">
        <f t="shared" si="3"/>
        <v>70</v>
      </c>
      <c r="Z85" s="271" t="str">
        <f t="shared" si="3"/>
        <v>-</v>
      </c>
      <c r="AA85" s="272">
        <f t="shared" si="4"/>
        <v>0</v>
      </c>
      <c r="AB85" s="273">
        <v>0</v>
      </c>
    </row>
    <row r="86" spans="2:28" ht="17.25" customHeight="1" x14ac:dyDescent="0.15">
      <c r="B86" s="225">
        <v>1</v>
      </c>
      <c r="H86" s="225">
        <v>13</v>
      </c>
      <c r="I86" s="225">
        <v>2</v>
      </c>
      <c r="J86" s="225">
        <v>85</v>
      </c>
      <c r="O86" s="783"/>
      <c r="P86" s="783"/>
      <c r="Q86" s="783"/>
      <c r="R86" s="273">
        <v>82</v>
      </c>
      <c r="S86" s="314" t="s">
        <v>389</v>
      </c>
      <c r="T86" s="274" t="s">
        <v>29</v>
      </c>
      <c r="U86" s="268">
        <v>210</v>
      </c>
      <c r="V86" s="269" t="s">
        <v>306</v>
      </c>
      <c r="W86" s="268">
        <v>360</v>
      </c>
      <c r="X86" s="269" t="s">
        <v>306</v>
      </c>
      <c r="Y86" s="270">
        <f t="shared" si="3"/>
        <v>150</v>
      </c>
      <c r="Z86" s="271" t="str">
        <f t="shared" si="3"/>
        <v>-</v>
      </c>
      <c r="AA86" s="272">
        <f t="shared" si="4"/>
        <v>100</v>
      </c>
      <c r="AB86" s="273">
        <v>50</v>
      </c>
    </row>
    <row r="87" spans="2:28" ht="17.25" customHeight="1" x14ac:dyDescent="0.15">
      <c r="B87" s="225">
        <v>1</v>
      </c>
      <c r="H87" s="225">
        <v>13</v>
      </c>
      <c r="I87" s="225">
        <v>2</v>
      </c>
      <c r="J87" s="225">
        <v>86</v>
      </c>
      <c r="O87" s="783"/>
      <c r="P87" s="783"/>
      <c r="Q87" s="783"/>
      <c r="R87" s="273">
        <v>83</v>
      </c>
      <c r="S87" s="313" t="s">
        <v>390</v>
      </c>
      <c r="T87" s="267" t="s">
        <v>29</v>
      </c>
      <c r="U87" s="268">
        <v>230</v>
      </c>
      <c r="V87" s="269" t="s">
        <v>306</v>
      </c>
      <c r="W87" s="268">
        <v>440</v>
      </c>
      <c r="X87" s="269" t="s">
        <v>306</v>
      </c>
      <c r="Y87" s="270">
        <f t="shared" si="3"/>
        <v>210</v>
      </c>
      <c r="Z87" s="271" t="str">
        <f t="shared" si="3"/>
        <v>-</v>
      </c>
      <c r="AA87" s="272">
        <f t="shared" si="4"/>
        <v>200</v>
      </c>
      <c r="AB87" s="273">
        <v>100</v>
      </c>
    </row>
    <row r="88" spans="2:28" ht="17.25" customHeight="1" x14ac:dyDescent="0.15">
      <c r="B88" s="225">
        <v>1</v>
      </c>
      <c r="H88" s="225">
        <v>13</v>
      </c>
      <c r="I88" s="225">
        <v>2</v>
      </c>
      <c r="J88" s="225">
        <v>87</v>
      </c>
      <c r="O88" s="783"/>
      <c r="P88" s="783"/>
      <c r="Q88" s="783"/>
      <c r="R88" s="273">
        <v>84</v>
      </c>
      <c r="S88" s="313" t="s">
        <v>391</v>
      </c>
      <c r="T88" s="267" t="s">
        <v>29</v>
      </c>
      <c r="U88" s="268">
        <v>170</v>
      </c>
      <c r="V88" s="269" t="s">
        <v>306</v>
      </c>
      <c r="W88" s="268">
        <v>360</v>
      </c>
      <c r="X88" s="269" t="s">
        <v>306</v>
      </c>
      <c r="Y88" s="270">
        <f t="shared" si="3"/>
        <v>190</v>
      </c>
      <c r="Z88" s="271" t="str">
        <f t="shared" si="3"/>
        <v>-</v>
      </c>
      <c r="AA88" s="272">
        <f t="shared" si="4"/>
        <v>100</v>
      </c>
      <c r="AB88" s="273">
        <v>50</v>
      </c>
    </row>
    <row r="89" spans="2:28" ht="17.25" customHeight="1" x14ac:dyDescent="0.15">
      <c r="B89" s="225">
        <v>1</v>
      </c>
      <c r="H89" s="225">
        <v>13</v>
      </c>
      <c r="I89" s="225">
        <v>2</v>
      </c>
      <c r="J89" s="225">
        <v>88</v>
      </c>
      <c r="O89" s="783"/>
      <c r="P89" s="783"/>
      <c r="Q89" s="783"/>
      <c r="R89" s="273">
        <v>85</v>
      </c>
      <c r="S89" s="313" t="s">
        <v>392</v>
      </c>
      <c r="T89" s="267" t="s">
        <v>29</v>
      </c>
      <c r="U89" s="268">
        <v>210</v>
      </c>
      <c r="V89" s="269" t="s">
        <v>306</v>
      </c>
      <c r="W89" s="268">
        <v>440</v>
      </c>
      <c r="X89" s="269" t="s">
        <v>306</v>
      </c>
      <c r="Y89" s="270">
        <f t="shared" si="3"/>
        <v>230</v>
      </c>
      <c r="Z89" s="271" t="str">
        <f t="shared" si="3"/>
        <v>-</v>
      </c>
      <c r="AA89" s="272">
        <f t="shared" si="4"/>
        <v>200</v>
      </c>
      <c r="AB89" s="273">
        <v>100</v>
      </c>
    </row>
    <row r="90" spans="2:28" ht="17.25" customHeight="1" x14ac:dyDescent="0.15">
      <c r="B90" s="225">
        <v>1</v>
      </c>
      <c r="H90" s="225">
        <v>13</v>
      </c>
      <c r="I90" s="225">
        <v>2</v>
      </c>
      <c r="J90" s="225">
        <v>89</v>
      </c>
      <c r="O90" s="783"/>
      <c r="P90" s="782"/>
      <c r="Q90" s="782"/>
      <c r="R90" s="273">
        <v>86</v>
      </c>
      <c r="S90" s="313" t="s">
        <v>393</v>
      </c>
      <c r="T90" s="267" t="s">
        <v>29</v>
      </c>
      <c r="U90" s="268">
        <v>170</v>
      </c>
      <c r="V90" s="269" t="s">
        <v>306</v>
      </c>
      <c r="W90" s="268">
        <v>360</v>
      </c>
      <c r="X90" s="269" t="s">
        <v>306</v>
      </c>
      <c r="Y90" s="270">
        <f t="shared" si="3"/>
        <v>190</v>
      </c>
      <c r="Z90" s="271" t="str">
        <f t="shared" si="3"/>
        <v>-</v>
      </c>
      <c r="AA90" s="272">
        <f t="shared" si="4"/>
        <v>100</v>
      </c>
      <c r="AB90" s="273">
        <v>50</v>
      </c>
    </row>
    <row r="91" spans="2:28" ht="17.25" customHeight="1" x14ac:dyDescent="0.15">
      <c r="B91" s="225">
        <v>1</v>
      </c>
      <c r="H91" s="225">
        <v>14</v>
      </c>
      <c r="I91" s="225">
        <v>2</v>
      </c>
      <c r="J91" s="225">
        <v>10</v>
      </c>
      <c r="O91" s="783"/>
      <c r="P91" s="781" t="s">
        <v>394</v>
      </c>
      <c r="Q91" s="781" t="s">
        <v>395</v>
      </c>
      <c r="R91" s="273">
        <v>87</v>
      </c>
      <c r="S91" s="313" t="s">
        <v>396</v>
      </c>
      <c r="T91" s="267" t="s">
        <v>29</v>
      </c>
      <c r="U91" s="268">
        <v>1380</v>
      </c>
      <c r="V91" s="269">
        <v>2630</v>
      </c>
      <c r="W91" s="268">
        <v>2520</v>
      </c>
      <c r="X91" s="269">
        <v>4290</v>
      </c>
      <c r="Y91" s="270">
        <f t="shared" si="3"/>
        <v>1140</v>
      </c>
      <c r="Z91" s="271">
        <f t="shared" si="3"/>
        <v>1660</v>
      </c>
      <c r="AA91" s="272">
        <f t="shared" si="4"/>
        <v>1100</v>
      </c>
      <c r="AB91" s="273">
        <v>550</v>
      </c>
    </row>
    <row r="92" spans="2:28" ht="17.25" customHeight="1" x14ac:dyDescent="0.15">
      <c r="B92" s="225">
        <v>1</v>
      </c>
      <c r="H92" s="225">
        <v>14</v>
      </c>
      <c r="I92" s="225">
        <v>2</v>
      </c>
      <c r="J92" s="225">
        <v>13</v>
      </c>
      <c r="O92" s="783"/>
      <c r="P92" s="783"/>
      <c r="Q92" s="782"/>
      <c r="R92" s="273">
        <v>88</v>
      </c>
      <c r="S92" s="313" t="s">
        <v>396</v>
      </c>
      <c r="T92" s="267" t="s">
        <v>170</v>
      </c>
      <c r="U92" s="268">
        <v>2830</v>
      </c>
      <c r="V92" s="269">
        <v>5370</v>
      </c>
      <c r="W92" s="268">
        <v>5130</v>
      </c>
      <c r="X92" s="269">
        <v>8730</v>
      </c>
      <c r="Y92" s="270">
        <f t="shared" si="3"/>
        <v>2300</v>
      </c>
      <c r="Z92" s="271">
        <f t="shared" si="3"/>
        <v>3360</v>
      </c>
      <c r="AA92" s="272">
        <f t="shared" si="4"/>
        <v>2300</v>
      </c>
      <c r="AB92" s="273">
        <v>1150</v>
      </c>
    </row>
    <row r="93" spans="2:28" ht="17.25" customHeight="1" x14ac:dyDescent="0.15">
      <c r="B93" s="225">
        <v>1</v>
      </c>
      <c r="H93" s="225">
        <v>14</v>
      </c>
      <c r="I93" s="225">
        <v>2</v>
      </c>
      <c r="J93" s="225">
        <v>108</v>
      </c>
      <c r="O93" s="782"/>
      <c r="P93" s="783"/>
      <c r="Q93" s="267" t="s">
        <v>397</v>
      </c>
      <c r="R93" s="273">
        <v>89</v>
      </c>
      <c r="S93" s="313" t="s">
        <v>397</v>
      </c>
      <c r="T93" s="267" t="s">
        <v>29</v>
      </c>
      <c r="U93" s="268">
        <v>910</v>
      </c>
      <c r="V93" s="269">
        <v>1730</v>
      </c>
      <c r="W93" s="268">
        <v>1930</v>
      </c>
      <c r="X93" s="269">
        <v>3290</v>
      </c>
      <c r="Y93" s="270">
        <f t="shared" si="3"/>
        <v>1020</v>
      </c>
      <c r="Z93" s="271">
        <f t="shared" si="3"/>
        <v>1560</v>
      </c>
      <c r="AA93" s="272">
        <f t="shared" si="4"/>
        <v>1000</v>
      </c>
      <c r="AB93" s="273">
        <v>500</v>
      </c>
    </row>
    <row r="94" spans="2:28" ht="17.25" customHeight="1" x14ac:dyDescent="0.15">
      <c r="B94" s="225">
        <v>1</v>
      </c>
      <c r="C94" s="225">
        <v>1</v>
      </c>
      <c r="H94" s="225">
        <v>14</v>
      </c>
      <c r="I94" s="225">
        <v>3</v>
      </c>
      <c r="J94" s="225">
        <v>12</v>
      </c>
      <c r="O94" s="781" t="s">
        <v>398</v>
      </c>
      <c r="P94" s="783"/>
      <c r="Q94" s="781" t="s">
        <v>395</v>
      </c>
      <c r="R94" s="273">
        <v>90</v>
      </c>
      <c r="S94" s="313" t="s">
        <v>399</v>
      </c>
      <c r="T94" s="267" t="s">
        <v>29</v>
      </c>
      <c r="U94" s="268">
        <v>1310</v>
      </c>
      <c r="V94" s="269" t="s">
        <v>306</v>
      </c>
      <c r="W94" s="268">
        <v>2440</v>
      </c>
      <c r="X94" s="269" t="s">
        <v>306</v>
      </c>
      <c r="Y94" s="270">
        <f t="shared" si="3"/>
        <v>1130</v>
      </c>
      <c r="Z94" s="271" t="str">
        <f t="shared" si="3"/>
        <v>-</v>
      </c>
      <c r="AA94" s="272">
        <f t="shared" si="4"/>
        <v>1100</v>
      </c>
      <c r="AB94" s="273">
        <v>550</v>
      </c>
    </row>
    <row r="95" spans="2:28" ht="17.25" customHeight="1" x14ac:dyDescent="0.15">
      <c r="B95" s="225">
        <v>1</v>
      </c>
      <c r="C95" s="225">
        <v>1</v>
      </c>
      <c r="H95" s="225">
        <v>14</v>
      </c>
      <c r="I95" s="225">
        <v>3</v>
      </c>
      <c r="J95" s="225">
        <v>15</v>
      </c>
      <c r="O95" s="782"/>
      <c r="P95" s="783"/>
      <c r="Q95" s="783"/>
      <c r="R95" s="273">
        <v>91</v>
      </c>
      <c r="S95" s="313" t="s">
        <v>399</v>
      </c>
      <c r="T95" s="267" t="s">
        <v>170</v>
      </c>
      <c r="U95" s="268">
        <v>2680</v>
      </c>
      <c r="V95" s="269" t="s">
        <v>306</v>
      </c>
      <c r="W95" s="268">
        <v>5050</v>
      </c>
      <c r="X95" s="269" t="s">
        <v>306</v>
      </c>
      <c r="Y95" s="270">
        <f t="shared" ref="Y95:Z127" si="5">IF(U95="-","-",+W95-U95)</f>
        <v>2370</v>
      </c>
      <c r="Z95" s="271" t="str">
        <f t="shared" si="5"/>
        <v>-</v>
      </c>
      <c r="AA95" s="272">
        <f t="shared" si="4"/>
        <v>2300</v>
      </c>
      <c r="AB95" s="273">
        <v>1150</v>
      </c>
    </row>
    <row r="96" spans="2:28" ht="17.25" customHeight="1" x14ac:dyDescent="0.15">
      <c r="C96" s="225">
        <v>1</v>
      </c>
      <c r="H96" s="225">
        <v>14</v>
      </c>
      <c r="I96" s="225">
        <v>4</v>
      </c>
      <c r="J96" s="225">
        <v>11</v>
      </c>
      <c r="O96" s="781" t="s">
        <v>400</v>
      </c>
      <c r="P96" s="783"/>
      <c r="Q96" s="783"/>
      <c r="R96" s="273">
        <v>92</v>
      </c>
      <c r="S96" s="313" t="s">
        <v>401</v>
      </c>
      <c r="T96" s="267" t="s">
        <v>29</v>
      </c>
      <c r="U96" s="268">
        <v>2670</v>
      </c>
      <c r="V96" s="269">
        <v>5070</v>
      </c>
      <c r="W96" s="268">
        <v>4650</v>
      </c>
      <c r="X96" s="269">
        <v>7910</v>
      </c>
      <c r="Y96" s="270">
        <f t="shared" si="5"/>
        <v>1980</v>
      </c>
      <c r="Z96" s="271">
        <f t="shared" si="5"/>
        <v>2840</v>
      </c>
      <c r="AA96" s="272">
        <f t="shared" si="4"/>
        <v>1900</v>
      </c>
      <c r="AB96" s="273">
        <v>950</v>
      </c>
    </row>
    <row r="97" spans="3:28" ht="17.25" customHeight="1" x14ac:dyDescent="0.15">
      <c r="C97" s="225">
        <v>1</v>
      </c>
      <c r="H97" s="225">
        <v>14</v>
      </c>
      <c r="I97" s="225">
        <v>4</v>
      </c>
      <c r="J97" s="225">
        <v>14</v>
      </c>
      <c r="O97" s="783"/>
      <c r="P97" s="783"/>
      <c r="Q97" s="782"/>
      <c r="R97" s="273">
        <v>93</v>
      </c>
      <c r="S97" s="313" t="s">
        <v>401</v>
      </c>
      <c r="T97" s="267" t="s">
        <v>170</v>
      </c>
      <c r="U97" s="268">
        <v>4540</v>
      </c>
      <c r="V97" s="269">
        <v>8630</v>
      </c>
      <c r="W97" s="268">
        <v>8050</v>
      </c>
      <c r="X97" s="269">
        <v>13690</v>
      </c>
      <c r="Y97" s="270">
        <f t="shared" si="5"/>
        <v>3510</v>
      </c>
      <c r="Z97" s="271">
        <f t="shared" si="5"/>
        <v>5060</v>
      </c>
      <c r="AA97" s="272">
        <f t="shared" si="4"/>
        <v>3500</v>
      </c>
      <c r="AB97" s="273">
        <v>1750</v>
      </c>
    </row>
    <row r="98" spans="3:28" ht="17.25" customHeight="1" x14ac:dyDescent="0.15">
      <c r="C98" s="225">
        <v>1</v>
      </c>
      <c r="H98" s="225">
        <v>14</v>
      </c>
      <c r="I98" s="225">
        <v>4</v>
      </c>
      <c r="J98" s="225">
        <v>32</v>
      </c>
      <c r="O98" s="783"/>
      <c r="P98" s="783"/>
      <c r="Q98" s="781" t="s">
        <v>402</v>
      </c>
      <c r="R98" s="273">
        <v>94</v>
      </c>
      <c r="S98" s="313" t="s">
        <v>403</v>
      </c>
      <c r="T98" s="267" t="s">
        <v>29</v>
      </c>
      <c r="U98" s="268">
        <v>3020</v>
      </c>
      <c r="V98" s="269">
        <v>5730</v>
      </c>
      <c r="W98" s="268">
        <v>5580</v>
      </c>
      <c r="X98" s="269">
        <v>9490</v>
      </c>
      <c r="Y98" s="270">
        <f t="shared" si="5"/>
        <v>2560</v>
      </c>
      <c r="Z98" s="271">
        <f t="shared" si="5"/>
        <v>3760</v>
      </c>
      <c r="AA98" s="272">
        <f t="shared" si="4"/>
        <v>2500</v>
      </c>
      <c r="AB98" s="273">
        <v>1250</v>
      </c>
    </row>
    <row r="99" spans="3:28" ht="17.25" customHeight="1" x14ac:dyDescent="0.15">
      <c r="C99" s="225">
        <v>1</v>
      </c>
      <c r="H99" s="225">
        <v>14</v>
      </c>
      <c r="I99" s="225">
        <v>4</v>
      </c>
      <c r="J99" s="225">
        <v>32</v>
      </c>
      <c r="O99" s="782"/>
      <c r="P99" s="782"/>
      <c r="Q99" s="782"/>
      <c r="R99" s="290">
        <v>95</v>
      </c>
      <c r="S99" s="313" t="s">
        <v>403</v>
      </c>
      <c r="T99" s="267" t="s">
        <v>404</v>
      </c>
      <c r="U99" s="268">
        <v>4890</v>
      </c>
      <c r="V99" s="269">
        <v>9290</v>
      </c>
      <c r="W99" s="268">
        <v>8980</v>
      </c>
      <c r="X99" s="269">
        <v>15270</v>
      </c>
      <c r="Y99" s="270">
        <f t="shared" si="5"/>
        <v>4090</v>
      </c>
      <c r="Z99" s="271">
        <f t="shared" si="5"/>
        <v>5980</v>
      </c>
      <c r="AA99" s="272">
        <f t="shared" si="4"/>
        <v>4000</v>
      </c>
      <c r="AB99" s="273">
        <v>2000</v>
      </c>
    </row>
    <row r="100" spans="3:28" ht="0.75" customHeight="1" x14ac:dyDescent="0.15">
      <c r="C100" s="225">
        <v>1</v>
      </c>
      <c r="H100" s="225">
        <v>14</v>
      </c>
      <c r="I100" s="225">
        <v>4</v>
      </c>
      <c r="J100" s="225">
        <v>67</v>
      </c>
      <c r="O100" s="781" t="s">
        <v>400</v>
      </c>
      <c r="P100" s="781" t="s">
        <v>31</v>
      </c>
      <c r="Q100" s="781" t="s">
        <v>405</v>
      </c>
      <c r="R100" s="303">
        <v>96</v>
      </c>
      <c r="S100" s="313" t="s">
        <v>406</v>
      </c>
      <c r="T100" s="267" t="s">
        <v>29</v>
      </c>
      <c r="U100" s="268" t="s">
        <v>327</v>
      </c>
      <c r="V100" s="269" t="s">
        <v>306</v>
      </c>
      <c r="W100" s="281">
        <v>170</v>
      </c>
      <c r="X100" s="269" t="s">
        <v>306</v>
      </c>
      <c r="Y100" s="270" t="str">
        <f t="shared" si="5"/>
        <v>-</v>
      </c>
      <c r="Z100" s="271" t="str">
        <f t="shared" si="5"/>
        <v>-</v>
      </c>
      <c r="AA100" s="276" t="s">
        <v>327</v>
      </c>
      <c r="AB100" s="273" t="s">
        <v>407</v>
      </c>
    </row>
    <row r="101" spans="3:28" ht="17.25" customHeight="1" x14ac:dyDescent="0.15">
      <c r="C101" s="225">
        <v>1</v>
      </c>
      <c r="H101" s="225">
        <v>14</v>
      </c>
      <c r="I101" s="225">
        <v>4</v>
      </c>
      <c r="J101" s="225">
        <v>68</v>
      </c>
      <c r="O101" s="783"/>
      <c r="P101" s="783"/>
      <c r="Q101" s="783"/>
      <c r="R101" s="273">
        <v>97</v>
      </c>
      <c r="S101" s="313" t="s">
        <v>408</v>
      </c>
      <c r="T101" s="267" t="s">
        <v>29</v>
      </c>
      <c r="U101" s="268">
        <v>210</v>
      </c>
      <c r="V101" s="269" t="s">
        <v>306</v>
      </c>
      <c r="W101" s="281">
        <v>380</v>
      </c>
      <c r="X101" s="269" t="s">
        <v>306</v>
      </c>
      <c r="Y101" s="270">
        <f t="shared" si="5"/>
        <v>170</v>
      </c>
      <c r="Z101" s="271" t="str">
        <f t="shared" si="5"/>
        <v>-</v>
      </c>
      <c r="AA101" s="272">
        <f t="shared" si="4"/>
        <v>100</v>
      </c>
      <c r="AB101" s="273">
        <v>50</v>
      </c>
    </row>
    <row r="102" spans="3:28" ht="17.25" customHeight="1" x14ac:dyDescent="0.15">
      <c r="C102" s="225">
        <v>1</v>
      </c>
      <c r="H102" s="225">
        <v>14</v>
      </c>
      <c r="I102" s="225">
        <v>4</v>
      </c>
      <c r="J102" s="225">
        <v>69</v>
      </c>
      <c r="O102" s="783"/>
      <c r="P102" s="783"/>
      <c r="Q102" s="783"/>
      <c r="R102" s="273">
        <v>98</v>
      </c>
      <c r="S102" s="313" t="s">
        <v>409</v>
      </c>
      <c r="T102" s="267" t="s">
        <v>29</v>
      </c>
      <c r="U102" s="268">
        <v>230</v>
      </c>
      <c r="V102" s="269" t="s">
        <v>306</v>
      </c>
      <c r="W102" s="281">
        <v>410</v>
      </c>
      <c r="X102" s="269" t="s">
        <v>306</v>
      </c>
      <c r="Y102" s="270">
        <f t="shared" si="5"/>
        <v>180</v>
      </c>
      <c r="Z102" s="271" t="str">
        <f t="shared" si="5"/>
        <v>-</v>
      </c>
      <c r="AA102" s="272">
        <f t="shared" si="4"/>
        <v>100</v>
      </c>
      <c r="AB102" s="273">
        <v>50</v>
      </c>
    </row>
    <row r="103" spans="3:28" ht="17.25" customHeight="1" x14ac:dyDescent="0.15">
      <c r="C103" s="225">
        <v>1</v>
      </c>
      <c r="H103" s="225">
        <v>14</v>
      </c>
      <c r="I103" s="225">
        <v>4</v>
      </c>
      <c r="J103" s="225">
        <v>70</v>
      </c>
      <c r="O103" s="783"/>
      <c r="P103" s="783"/>
      <c r="Q103" s="783"/>
      <c r="R103" s="273">
        <v>99</v>
      </c>
      <c r="S103" s="313" t="s">
        <v>410</v>
      </c>
      <c r="T103" s="267" t="s">
        <v>29</v>
      </c>
      <c r="U103" s="268">
        <v>280</v>
      </c>
      <c r="V103" s="269" t="s">
        <v>306</v>
      </c>
      <c r="W103" s="281">
        <v>570</v>
      </c>
      <c r="X103" s="269" t="s">
        <v>306</v>
      </c>
      <c r="Y103" s="270">
        <f t="shared" si="5"/>
        <v>290</v>
      </c>
      <c r="Z103" s="271" t="str">
        <f t="shared" si="5"/>
        <v>-</v>
      </c>
      <c r="AA103" s="272">
        <f t="shared" si="4"/>
        <v>200</v>
      </c>
      <c r="AB103" s="273">
        <v>150</v>
      </c>
    </row>
    <row r="104" spans="3:28" ht="17.25" customHeight="1" x14ac:dyDescent="0.15">
      <c r="C104" s="225">
        <v>1</v>
      </c>
      <c r="H104" s="225">
        <v>14</v>
      </c>
      <c r="I104" s="225">
        <v>4</v>
      </c>
      <c r="J104" s="225">
        <v>71</v>
      </c>
      <c r="O104" s="783"/>
      <c r="P104" s="783"/>
      <c r="Q104" s="783"/>
      <c r="R104" s="273">
        <v>100</v>
      </c>
      <c r="S104" s="313" t="s">
        <v>411</v>
      </c>
      <c r="T104" s="267" t="s">
        <v>29</v>
      </c>
      <c r="U104" s="268">
        <v>380</v>
      </c>
      <c r="V104" s="269" t="s">
        <v>306</v>
      </c>
      <c r="W104" s="281">
        <v>840</v>
      </c>
      <c r="X104" s="269" t="s">
        <v>306</v>
      </c>
      <c r="Y104" s="270">
        <f t="shared" si="5"/>
        <v>460</v>
      </c>
      <c r="Z104" s="271" t="str">
        <f t="shared" si="5"/>
        <v>-</v>
      </c>
      <c r="AA104" s="272">
        <f t="shared" si="4"/>
        <v>400</v>
      </c>
      <c r="AB104" s="273">
        <v>200</v>
      </c>
    </row>
    <row r="105" spans="3:28" ht="17.25" customHeight="1" x14ac:dyDescent="0.15">
      <c r="C105" s="225">
        <v>1</v>
      </c>
      <c r="H105" s="225">
        <v>14</v>
      </c>
      <c r="I105" s="225">
        <v>4</v>
      </c>
      <c r="J105" s="225">
        <v>72</v>
      </c>
      <c r="O105" s="783"/>
      <c r="P105" s="783"/>
      <c r="Q105" s="783"/>
      <c r="R105" s="273">
        <v>101</v>
      </c>
      <c r="S105" s="313" t="s">
        <v>412</v>
      </c>
      <c r="T105" s="267" t="s">
        <v>29</v>
      </c>
      <c r="U105" s="268">
        <v>380</v>
      </c>
      <c r="V105" s="269" t="s">
        <v>306</v>
      </c>
      <c r="W105" s="281">
        <v>840</v>
      </c>
      <c r="X105" s="269" t="s">
        <v>306</v>
      </c>
      <c r="Y105" s="270">
        <f t="shared" si="5"/>
        <v>460</v>
      </c>
      <c r="Z105" s="271" t="str">
        <f t="shared" si="5"/>
        <v>-</v>
      </c>
      <c r="AA105" s="272">
        <f t="shared" si="4"/>
        <v>400</v>
      </c>
      <c r="AB105" s="273">
        <v>200</v>
      </c>
    </row>
    <row r="106" spans="3:28" ht="17.25" customHeight="1" x14ac:dyDescent="0.15">
      <c r="C106" s="225">
        <v>1</v>
      </c>
      <c r="H106" s="225">
        <v>14</v>
      </c>
      <c r="I106" s="225">
        <v>4</v>
      </c>
      <c r="J106" s="225">
        <v>73</v>
      </c>
      <c r="O106" s="783"/>
      <c r="P106" s="783"/>
      <c r="Q106" s="783"/>
      <c r="R106" s="273">
        <v>102</v>
      </c>
      <c r="S106" s="313" t="s">
        <v>413</v>
      </c>
      <c r="T106" s="267" t="s">
        <v>29</v>
      </c>
      <c r="U106" s="268">
        <v>570</v>
      </c>
      <c r="V106" s="269" t="s">
        <v>306</v>
      </c>
      <c r="W106" s="281">
        <v>970</v>
      </c>
      <c r="X106" s="269" t="s">
        <v>306</v>
      </c>
      <c r="Y106" s="270">
        <f t="shared" si="5"/>
        <v>400</v>
      </c>
      <c r="Z106" s="271" t="str">
        <f t="shared" si="5"/>
        <v>-</v>
      </c>
      <c r="AA106" s="272">
        <f t="shared" si="4"/>
        <v>400</v>
      </c>
      <c r="AB106" s="273">
        <v>200</v>
      </c>
    </row>
    <row r="107" spans="3:28" ht="17.25" customHeight="1" x14ac:dyDescent="0.15">
      <c r="C107" s="225">
        <v>1</v>
      </c>
      <c r="H107" s="225">
        <v>14</v>
      </c>
      <c r="I107" s="225">
        <v>4</v>
      </c>
      <c r="J107" s="225">
        <v>74</v>
      </c>
      <c r="O107" s="783"/>
      <c r="P107" s="783"/>
      <c r="Q107" s="783"/>
      <c r="R107" s="273">
        <v>103</v>
      </c>
      <c r="S107" s="313" t="s">
        <v>414</v>
      </c>
      <c r="T107" s="267" t="s">
        <v>29</v>
      </c>
      <c r="U107" s="268">
        <v>210</v>
      </c>
      <c r="V107" s="269" t="s">
        <v>306</v>
      </c>
      <c r="W107" s="281">
        <v>380</v>
      </c>
      <c r="X107" s="269" t="s">
        <v>306</v>
      </c>
      <c r="Y107" s="270">
        <f t="shared" si="5"/>
        <v>170</v>
      </c>
      <c r="Z107" s="271" t="str">
        <f t="shared" si="5"/>
        <v>-</v>
      </c>
      <c r="AA107" s="272">
        <f t="shared" si="4"/>
        <v>100</v>
      </c>
      <c r="AB107" s="273">
        <v>50</v>
      </c>
    </row>
    <row r="108" spans="3:28" ht="17.25" customHeight="1" x14ac:dyDescent="0.15">
      <c r="C108" s="225">
        <v>1</v>
      </c>
      <c r="H108" s="225">
        <v>14</v>
      </c>
      <c r="I108" s="225">
        <v>4</v>
      </c>
      <c r="J108" s="225">
        <v>75</v>
      </c>
      <c r="O108" s="783"/>
      <c r="P108" s="783"/>
      <c r="Q108" s="783"/>
      <c r="R108" s="273">
        <v>104</v>
      </c>
      <c r="S108" s="313" t="s">
        <v>415</v>
      </c>
      <c r="T108" s="267" t="s">
        <v>29</v>
      </c>
      <c r="U108" s="268">
        <v>210</v>
      </c>
      <c r="V108" s="269" t="s">
        <v>306</v>
      </c>
      <c r="W108" s="281">
        <v>380</v>
      </c>
      <c r="X108" s="269" t="s">
        <v>306</v>
      </c>
      <c r="Y108" s="270">
        <f t="shared" si="5"/>
        <v>170</v>
      </c>
      <c r="Z108" s="271" t="str">
        <f t="shared" si="5"/>
        <v>-</v>
      </c>
      <c r="AA108" s="272">
        <f t="shared" si="4"/>
        <v>100</v>
      </c>
      <c r="AB108" s="273">
        <v>50</v>
      </c>
    </row>
    <row r="109" spans="3:28" ht="17.25" customHeight="1" x14ac:dyDescent="0.15">
      <c r="C109" s="225">
        <v>1</v>
      </c>
      <c r="H109" s="225">
        <v>14</v>
      </c>
      <c r="I109" s="225">
        <v>4</v>
      </c>
      <c r="J109" s="225">
        <v>76</v>
      </c>
      <c r="O109" s="783"/>
      <c r="P109" s="783"/>
      <c r="Q109" s="783"/>
      <c r="R109" s="273">
        <v>105</v>
      </c>
      <c r="S109" s="313" t="s">
        <v>416</v>
      </c>
      <c r="T109" s="267" t="s">
        <v>29</v>
      </c>
      <c r="U109" s="268">
        <v>230</v>
      </c>
      <c r="V109" s="269" t="s">
        <v>306</v>
      </c>
      <c r="W109" s="281">
        <v>410</v>
      </c>
      <c r="X109" s="269" t="s">
        <v>306</v>
      </c>
      <c r="Y109" s="270">
        <f t="shared" si="5"/>
        <v>180</v>
      </c>
      <c r="Z109" s="271" t="str">
        <f t="shared" si="5"/>
        <v>-</v>
      </c>
      <c r="AA109" s="272">
        <f t="shared" si="4"/>
        <v>100</v>
      </c>
      <c r="AB109" s="273">
        <v>50</v>
      </c>
    </row>
    <row r="110" spans="3:28" ht="17.25" customHeight="1" x14ac:dyDescent="0.15">
      <c r="C110" s="225">
        <v>1</v>
      </c>
      <c r="H110" s="225">
        <v>14</v>
      </c>
      <c r="I110" s="225">
        <v>4</v>
      </c>
      <c r="J110" s="225">
        <v>77</v>
      </c>
      <c r="O110" s="783"/>
      <c r="P110" s="783"/>
      <c r="Q110" s="783"/>
      <c r="R110" s="273">
        <v>106</v>
      </c>
      <c r="S110" s="313" t="s">
        <v>417</v>
      </c>
      <c r="T110" s="267" t="s">
        <v>29</v>
      </c>
      <c r="U110" s="268">
        <v>380</v>
      </c>
      <c r="V110" s="269" t="s">
        <v>306</v>
      </c>
      <c r="W110" s="281">
        <v>810</v>
      </c>
      <c r="X110" s="269" t="s">
        <v>306</v>
      </c>
      <c r="Y110" s="270">
        <f t="shared" si="5"/>
        <v>430</v>
      </c>
      <c r="Z110" s="271" t="str">
        <f t="shared" si="5"/>
        <v>-</v>
      </c>
      <c r="AA110" s="272">
        <f t="shared" si="4"/>
        <v>400</v>
      </c>
      <c r="AB110" s="273">
        <v>200</v>
      </c>
    </row>
    <row r="111" spans="3:28" ht="17.25" customHeight="1" x14ac:dyDescent="0.15">
      <c r="C111" s="225">
        <v>1</v>
      </c>
      <c r="H111" s="225">
        <v>14</v>
      </c>
      <c r="I111" s="225">
        <v>4</v>
      </c>
      <c r="J111" s="225">
        <v>78</v>
      </c>
      <c r="O111" s="783"/>
      <c r="P111" s="783"/>
      <c r="Q111" s="783"/>
      <c r="R111" s="273">
        <v>107</v>
      </c>
      <c r="S111" s="313" t="s">
        <v>418</v>
      </c>
      <c r="T111" s="267" t="s">
        <v>29</v>
      </c>
      <c r="U111" s="268">
        <v>380</v>
      </c>
      <c r="V111" s="269" t="s">
        <v>306</v>
      </c>
      <c r="W111" s="281">
        <v>810</v>
      </c>
      <c r="X111" s="269" t="s">
        <v>306</v>
      </c>
      <c r="Y111" s="270">
        <f t="shared" si="5"/>
        <v>430</v>
      </c>
      <c r="Z111" s="271" t="str">
        <f t="shared" si="5"/>
        <v>-</v>
      </c>
      <c r="AA111" s="272">
        <f t="shared" si="4"/>
        <v>400</v>
      </c>
      <c r="AB111" s="273">
        <v>200</v>
      </c>
    </row>
    <row r="112" spans="3:28" ht="17.25" customHeight="1" x14ac:dyDescent="0.15">
      <c r="C112" s="225">
        <v>1</v>
      </c>
      <c r="H112" s="225">
        <v>14</v>
      </c>
      <c r="I112" s="225">
        <v>4</v>
      </c>
      <c r="J112" s="225">
        <v>79</v>
      </c>
      <c r="O112" s="783"/>
      <c r="P112" s="783"/>
      <c r="Q112" s="783"/>
      <c r="R112" s="273">
        <v>108</v>
      </c>
      <c r="S112" s="313" t="s">
        <v>419</v>
      </c>
      <c r="T112" s="267" t="s">
        <v>29</v>
      </c>
      <c r="U112" s="268">
        <v>570</v>
      </c>
      <c r="V112" s="269" t="s">
        <v>306</v>
      </c>
      <c r="W112" s="281">
        <v>910</v>
      </c>
      <c r="X112" s="269" t="s">
        <v>306</v>
      </c>
      <c r="Y112" s="270">
        <f t="shared" si="5"/>
        <v>340</v>
      </c>
      <c r="Z112" s="271" t="str">
        <f t="shared" si="5"/>
        <v>-</v>
      </c>
      <c r="AA112" s="272">
        <f t="shared" si="4"/>
        <v>300</v>
      </c>
      <c r="AB112" s="273">
        <v>150</v>
      </c>
    </row>
    <row r="113" spans="3:28" ht="0.75" hidden="1" customHeight="1" x14ac:dyDescent="0.15">
      <c r="C113" s="225">
        <v>1</v>
      </c>
      <c r="H113" s="225">
        <v>14</v>
      </c>
      <c r="I113" s="225">
        <v>4</v>
      </c>
      <c r="J113" s="225">
        <v>79</v>
      </c>
      <c r="O113" s="783"/>
      <c r="P113" s="783"/>
      <c r="Q113" s="783"/>
      <c r="R113" s="273">
        <v>109</v>
      </c>
      <c r="S113" s="314" t="s">
        <v>420</v>
      </c>
      <c r="T113" s="267" t="s">
        <v>29</v>
      </c>
      <c r="U113" s="268" t="s">
        <v>306</v>
      </c>
      <c r="V113" s="269" t="s">
        <v>306</v>
      </c>
      <c r="W113" s="281">
        <v>130</v>
      </c>
      <c r="X113" s="269" t="s">
        <v>306</v>
      </c>
      <c r="Y113" s="270" t="str">
        <f t="shared" si="5"/>
        <v>-</v>
      </c>
      <c r="Z113" s="271" t="str">
        <f t="shared" si="5"/>
        <v>-</v>
      </c>
      <c r="AA113" s="276" t="s">
        <v>327</v>
      </c>
      <c r="AB113" s="273"/>
    </row>
    <row r="114" spans="3:28" ht="17.25" hidden="1" customHeight="1" x14ac:dyDescent="0.15">
      <c r="C114" s="225">
        <v>1</v>
      </c>
      <c r="H114" s="225">
        <v>14</v>
      </c>
      <c r="I114" s="225">
        <v>4</v>
      </c>
      <c r="J114" s="225">
        <v>75</v>
      </c>
      <c r="O114" s="783"/>
      <c r="P114" s="783"/>
      <c r="Q114" s="783"/>
      <c r="R114" s="273">
        <v>110</v>
      </c>
      <c r="S114" s="314" t="s">
        <v>421</v>
      </c>
      <c r="T114" s="274" t="s">
        <v>29</v>
      </c>
      <c r="U114" s="277">
        <v>210</v>
      </c>
      <c r="V114" s="278" t="s">
        <v>306</v>
      </c>
      <c r="W114" s="282">
        <v>290</v>
      </c>
      <c r="X114" s="278" t="s">
        <v>306</v>
      </c>
      <c r="Y114" s="279">
        <f t="shared" si="5"/>
        <v>80</v>
      </c>
      <c r="Z114" s="280" t="str">
        <f t="shared" si="5"/>
        <v>-</v>
      </c>
      <c r="AA114" s="272">
        <f t="shared" si="4"/>
        <v>0</v>
      </c>
      <c r="AB114" s="273">
        <v>0</v>
      </c>
    </row>
    <row r="115" spans="3:28" ht="17.25" customHeight="1" x14ac:dyDescent="0.15">
      <c r="C115" s="225">
        <v>1</v>
      </c>
      <c r="H115" s="225">
        <v>14</v>
      </c>
      <c r="I115" s="225">
        <v>4</v>
      </c>
      <c r="J115" s="225">
        <v>76</v>
      </c>
      <c r="O115" s="783"/>
      <c r="P115" s="783"/>
      <c r="Q115" s="783"/>
      <c r="R115" s="273">
        <v>111</v>
      </c>
      <c r="S115" s="313" t="s">
        <v>422</v>
      </c>
      <c r="T115" s="267" t="s">
        <v>29</v>
      </c>
      <c r="U115" s="268">
        <v>280</v>
      </c>
      <c r="V115" s="269" t="s">
        <v>306</v>
      </c>
      <c r="W115" s="281">
        <v>540</v>
      </c>
      <c r="X115" s="269" t="s">
        <v>306</v>
      </c>
      <c r="Y115" s="270">
        <f t="shared" si="5"/>
        <v>260</v>
      </c>
      <c r="Z115" s="271" t="str">
        <f t="shared" si="5"/>
        <v>-</v>
      </c>
      <c r="AA115" s="272">
        <f t="shared" si="4"/>
        <v>200</v>
      </c>
      <c r="AB115" s="273">
        <v>100</v>
      </c>
    </row>
    <row r="116" spans="3:28" ht="17.25" customHeight="1" x14ac:dyDescent="0.15">
      <c r="C116" s="225">
        <v>1</v>
      </c>
      <c r="H116" s="225">
        <v>14</v>
      </c>
      <c r="I116" s="225">
        <v>4</v>
      </c>
      <c r="J116" s="225">
        <v>77</v>
      </c>
      <c r="O116" s="783"/>
      <c r="P116" s="783"/>
      <c r="Q116" s="783"/>
      <c r="R116" s="273">
        <v>112</v>
      </c>
      <c r="S116" s="313" t="s">
        <v>423</v>
      </c>
      <c r="T116" s="267" t="s">
        <v>29</v>
      </c>
      <c r="U116" s="268">
        <v>280</v>
      </c>
      <c r="V116" s="269" t="s">
        <v>306</v>
      </c>
      <c r="W116" s="281">
        <v>540</v>
      </c>
      <c r="X116" s="269" t="s">
        <v>306</v>
      </c>
      <c r="Y116" s="270">
        <f t="shared" si="5"/>
        <v>260</v>
      </c>
      <c r="Z116" s="271" t="str">
        <f t="shared" si="5"/>
        <v>-</v>
      </c>
      <c r="AA116" s="272">
        <f t="shared" si="4"/>
        <v>200</v>
      </c>
      <c r="AB116" s="273">
        <v>100</v>
      </c>
    </row>
    <row r="117" spans="3:28" ht="17.25" customHeight="1" x14ac:dyDescent="0.15">
      <c r="C117" s="225">
        <v>1</v>
      </c>
      <c r="H117" s="225">
        <v>14</v>
      </c>
      <c r="I117" s="225">
        <v>4</v>
      </c>
      <c r="J117" s="225">
        <v>78</v>
      </c>
      <c r="O117" s="783"/>
      <c r="P117" s="783"/>
      <c r="Q117" s="783"/>
      <c r="R117" s="273">
        <v>113</v>
      </c>
      <c r="S117" s="313" t="s">
        <v>424</v>
      </c>
      <c r="T117" s="267" t="s">
        <v>29</v>
      </c>
      <c r="U117" s="268">
        <v>480</v>
      </c>
      <c r="V117" s="269" t="s">
        <v>306</v>
      </c>
      <c r="W117" s="281">
        <v>710</v>
      </c>
      <c r="X117" s="269" t="s">
        <v>306</v>
      </c>
      <c r="Y117" s="270">
        <f t="shared" si="5"/>
        <v>230</v>
      </c>
      <c r="Z117" s="271" t="str">
        <f t="shared" si="5"/>
        <v>-</v>
      </c>
      <c r="AA117" s="272">
        <f t="shared" si="4"/>
        <v>200</v>
      </c>
      <c r="AB117" s="273">
        <v>100</v>
      </c>
    </row>
    <row r="118" spans="3:28" ht="17.25" hidden="1" customHeight="1" x14ac:dyDescent="0.15">
      <c r="C118" s="225">
        <v>1</v>
      </c>
      <c r="H118" s="225">
        <v>14</v>
      </c>
      <c r="I118" s="225">
        <v>4</v>
      </c>
      <c r="J118" s="225">
        <v>75</v>
      </c>
      <c r="O118" s="783"/>
      <c r="P118" s="783"/>
      <c r="Q118" s="783"/>
      <c r="R118" s="273">
        <v>114</v>
      </c>
      <c r="S118" s="313" t="s">
        <v>425</v>
      </c>
      <c r="T118" s="267" t="s">
        <v>29</v>
      </c>
      <c r="U118" s="268">
        <v>210</v>
      </c>
      <c r="V118" s="269" t="s">
        <v>306</v>
      </c>
      <c r="W118" s="281">
        <v>230</v>
      </c>
      <c r="X118" s="269" t="s">
        <v>306</v>
      </c>
      <c r="Y118" s="270">
        <f t="shared" si="5"/>
        <v>20</v>
      </c>
      <c r="Z118" s="271" t="str">
        <f t="shared" si="5"/>
        <v>-</v>
      </c>
      <c r="AA118" s="272">
        <f t="shared" si="4"/>
        <v>0</v>
      </c>
      <c r="AB118" s="273">
        <v>0</v>
      </c>
    </row>
    <row r="119" spans="3:28" ht="17.25" customHeight="1" x14ac:dyDescent="0.15">
      <c r="C119" s="225">
        <v>1</v>
      </c>
      <c r="H119" s="225">
        <v>14</v>
      </c>
      <c r="I119" s="225">
        <v>4</v>
      </c>
      <c r="J119" s="225">
        <v>76</v>
      </c>
      <c r="O119" s="783"/>
      <c r="P119" s="783"/>
      <c r="Q119" s="783"/>
      <c r="R119" s="273">
        <v>115</v>
      </c>
      <c r="S119" s="313" t="s">
        <v>426</v>
      </c>
      <c r="T119" s="267" t="s">
        <v>29</v>
      </c>
      <c r="U119" s="268">
        <v>230</v>
      </c>
      <c r="V119" s="269" t="s">
        <v>306</v>
      </c>
      <c r="W119" s="281">
        <v>440</v>
      </c>
      <c r="X119" s="269" t="s">
        <v>306</v>
      </c>
      <c r="Y119" s="270">
        <f t="shared" si="5"/>
        <v>210</v>
      </c>
      <c r="Z119" s="271" t="str">
        <f t="shared" si="5"/>
        <v>-</v>
      </c>
      <c r="AA119" s="272">
        <f t="shared" si="4"/>
        <v>200</v>
      </c>
      <c r="AB119" s="273">
        <v>100</v>
      </c>
    </row>
    <row r="120" spans="3:28" ht="17.25" customHeight="1" x14ac:dyDescent="0.15">
      <c r="C120" s="225">
        <v>1</v>
      </c>
      <c r="H120" s="225">
        <v>14</v>
      </c>
      <c r="I120" s="225">
        <v>4</v>
      </c>
      <c r="J120" s="225">
        <v>77</v>
      </c>
      <c r="O120" s="783"/>
      <c r="P120" s="783"/>
      <c r="Q120" s="783"/>
      <c r="R120" s="273">
        <v>116</v>
      </c>
      <c r="S120" s="313" t="s">
        <v>427</v>
      </c>
      <c r="T120" s="267" t="s">
        <v>29</v>
      </c>
      <c r="U120" s="268">
        <v>280</v>
      </c>
      <c r="V120" s="269" t="s">
        <v>306</v>
      </c>
      <c r="W120" s="281">
        <v>440</v>
      </c>
      <c r="X120" s="269" t="s">
        <v>306</v>
      </c>
      <c r="Y120" s="270">
        <f t="shared" si="5"/>
        <v>160</v>
      </c>
      <c r="Z120" s="271" t="str">
        <f t="shared" si="5"/>
        <v>-</v>
      </c>
      <c r="AA120" s="272">
        <f t="shared" si="4"/>
        <v>100</v>
      </c>
      <c r="AB120" s="273">
        <v>50</v>
      </c>
    </row>
    <row r="121" spans="3:28" ht="17.25" customHeight="1" x14ac:dyDescent="0.15">
      <c r="C121" s="225">
        <v>1</v>
      </c>
      <c r="H121" s="225">
        <v>14</v>
      </c>
      <c r="I121" s="225">
        <v>4</v>
      </c>
      <c r="J121" s="225">
        <v>78</v>
      </c>
      <c r="O121" s="783"/>
      <c r="P121" s="783"/>
      <c r="Q121" s="783"/>
      <c r="R121" s="273">
        <v>117</v>
      </c>
      <c r="S121" s="313" t="s">
        <v>428</v>
      </c>
      <c r="T121" s="267" t="s">
        <v>29</v>
      </c>
      <c r="U121" s="268">
        <v>480</v>
      </c>
      <c r="V121" s="269" t="s">
        <v>306</v>
      </c>
      <c r="W121" s="281">
        <v>710</v>
      </c>
      <c r="X121" s="269" t="s">
        <v>306</v>
      </c>
      <c r="Y121" s="270">
        <f t="shared" si="5"/>
        <v>230</v>
      </c>
      <c r="Z121" s="271" t="str">
        <f t="shared" si="5"/>
        <v>-</v>
      </c>
      <c r="AA121" s="272">
        <f t="shared" si="4"/>
        <v>200</v>
      </c>
      <c r="AB121" s="273">
        <v>100</v>
      </c>
    </row>
    <row r="122" spans="3:28" ht="17.25" customHeight="1" x14ac:dyDescent="0.15">
      <c r="C122" s="225">
        <v>1</v>
      </c>
      <c r="H122" s="225">
        <v>14</v>
      </c>
      <c r="I122" s="225">
        <v>4</v>
      </c>
      <c r="J122" s="225">
        <v>76</v>
      </c>
      <c r="O122" s="783"/>
      <c r="P122" s="783"/>
      <c r="Q122" s="783"/>
      <c r="R122" s="273">
        <v>118</v>
      </c>
      <c r="S122" s="313" t="s">
        <v>429</v>
      </c>
      <c r="T122" s="267" t="s">
        <v>29</v>
      </c>
      <c r="U122" s="268">
        <v>230</v>
      </c>
      <c r="V122" s="269" t="s">
        <v>306</v>
      </c>
      <c r="W122" s="281">
        <v>390</v>
      </c>
      <c r="X122" s="269" t="s">
        <v>306</v>
      </c>
      <c r="Y122" s="270">
        <f t="shared" si="5"/>
        <v>160</v>
      </c>
      <c r="Z122" s="271" t="str">
        <f t="shared" si="5"/>
        <v>-</v>
      </c>
      <c r="AA122" s="272">
        <f t="shared" si="4"/>
        <v>100</v>
      </c>
      <c r="AB122" s="273">
        <v>50</v>
      </c>
    </row>
    <row r="123" spans="3:28" ht="17.25" customHeight="1" x14ac:dyDescent="0.15">
      <c r="C123" s="225">
        <v>1</v>
      </c>
      <c r="H123" s="225">
        <v>14</v>
      </c>
      <c r="I123" s="225">
        <v>4</v>
      </c>
      <c r="J123" s="225">
        <v>77</v>
      </c>
      <c r="O123" s="783"/>
      <c r="P123" s="783"/>
      <c r="Q123" s="783"/>
      <c r="R123" s="273">
        <v>119</v>
      </c>
      <c r="S123" s="313" t="s">
        <v>430</v>
      </c>
      <c r="T123" s="267" t="s">
        <v>29</v>
      </c>
      <c r="U123" s="268">
        <v>230</v>
      </c>
      <c r="V123" s="269" t="s">
        <v>306</v>
      </c>
      <c r="W123" s="281">
        <v>390</v>
      </c>
      <c r="X123" s="269" t="s">
        <v>306</v>
      </c>
      <c r="Y123" s="270">
        <f t="shared" si="5"/>
        <v>160</v>
      </c>
      <c r="Z123" s="271" t="str">
        <f t="shared" si="5"/>
        <v>-</v>
      </c>
      <c r="AA123" s="272">
        <f t="shared" si="4"/>
        <v>100</v>
      </c>
      <c r="AB123" s="273">
        <v>50</v>
      </c>
    </row>
    <row r="124" spans="3:28" ht="17.25" customHeight="1" x14ac:dyDescent="0.15">
      <c r="C124" s="225">
        <v>1</v>
      </c>
      <c r="H124" s="225">
        <v>14</v>
      </c>
      <c r="I124" s="225">
        <v>4</v>
      </c>
      <c r="J124" s="225">
        <v>78</v>
      </c>
      <c r="O124" s="783"/>
      <c r="P124" s="783"/>
      <c r="Q124" s="783"/>
      <c r="R124" s="273">
        <v>120</v>
      </c>
      <c r="S124" s="313" t="s">
        <v>431</v>
      </c>
      <c r="T124" s="267" t="s">
        <v>29</v>
      </c>
      <c r="U124" s="268">
        <v>380</v>
      </c>
      <c r="V124" s="269" t="s">
        <v>306</v>
      </c>
      <c r="W124" s="281">
        <v>530</v>
      </c>
      <c r="X124" s="269" t="s">
        <v>306</v>
      </c>
      <c r="Y124" s="270">
        <f t="shared" si="5"/>
        <v>150</v>
      </c>
      <c r="Z124" s="271" t="str">
        <f t="shared" si="5"/>
        <v>-</v>
      </c>
      <c r="AA124" s="272">
        <f t="shared" si="4"/>
        <v>100</v>
      </c>
      <c r="AB124" s="273">
        <v>50</v>
      </c>
    </row>
    <row r="125" spans="3:28" ht="0.75" hidden="1" customHeight="1" x14ac:dyDescent="0.15">
      <c r="C125" s="225">
        <v>1</v>
      </c>
      <c r="H125" s="225">
        <v>14</v>
      </c>
      <c r="I125" s="225">
        <v>4</v>
      </c>
      <c r="J125" s="225">
        <v>79</v>
      </c>
      <c r="O125" s="783"/>
      <c r="P125" s="783"/>
      <c r="Q125" s="783"/>
      <c r="R125" s="273">
        <v>121</v>
      </c>
      <c r="S125" s="314" t="s">
        <v>432</v>
      </c>
      <c r="T125" s="267" t="s">
        <v>29</v>
      </c>
      <c r="U125" s="268" t="s">
        <v>306</v>
      </c>
      <c r="V125" s="269" t="s">
        <v>306</v>
      </c>
      <c r="W125" s="281">
        <v>60</v>
      </c>
      <c r="X125" s="269" t="s">
        <v>306</v>
      </c>
      <c r="Y125" s="270" t="str">
        <f t="shared" si="5"/>
        <v>-</v>
      </c>
      <c r="Z125" s="271" t="str">
        <f t="shared" si="5"/>
        <v>-</v>
      </c>
      <c r="AA125" s="276" t="s">
        <v>327</v>
      </c>
      <c r="AB125" s="273"/>
    </row>
    <row r="126" spans="3:28" ht="17.25" customHeight="1" x14ac:dyDescent="0.15">
      <c r="C126" s="225">
        <v>1</v>
      </c>
      <c r="H126" s="225">
        <v>14</v>
      </c>
      <c r="I126" s="225">
        <v>4</v>
      </c>
      <c r="J126" s="225">
        <v>78</v>
      </c>
      <c r="O126" s="783"/>
      <c r="P126" s="783"/>
      <c r="Q126" s="783"/>
      <c r="R126" s="273">
        <v>122</v>
      </c>
      <c r="S126" s="313" t="s">
        <v>433</v>
      </c>
      <c r="T126" s="267" t="s">
        <v>29</v>
      </c>
      <c r="U126" s="268">
        <v>280</v>
      </c>
      <c r="V126" s="269" t="s">
        <v>306</v>
      </c>
      <c r="W126" s="281">
        <v>610</v>
      </c>
      <c r="X126" s="269" t="s">
        <v>306</v>
      </c>
      <c r="Y126" s="270">
        <f t="shared" si="5"/>
        <v>330</v>
      </c>
      <c r="Z126" s="271" t="str">
        <f t="shared" si="5"/>
        <v>-</v>
      </c>
      <c r="AA126" s="272">
        <f t="shared" si="4"/>
        <v>300</v>
      </c>
      <c r="AB126" s="273">
        <v>150</v>
      </c>
    </row>
    <row r="127" spans="3:28" ht="17.25" customHeight="1" x14ac:dyDescent="0.15">
      <c r="C127" s="225">
        <v>1</v>
      </c>
      <c r="H127" s="225">
        <v>14</v>
      </c>
      <c r="I127" s="225">
        <v>4</v>
      </c>
      <c r="J127" s="225">
        <v>79</v>
      </c>
      <c r="O127" s="784"/>
      <c r="P127" s="784"/>
      <c r="Q127" s="784"/>
      <c r="R127" s="290">
        <v>123</v>
      </c>
      <c r="S127" s="316" t="s">
        <v>434</v>
      </c>
      <c r="T127" s="283" t="s">
        <v>29</v>
      </c>
      <c r="U127" s="284">
        <v>230</v>
      </c>
      <c r="V127" s="285" t="s">
        <v>306</v>
      </c>
      <c r="W127" s="286">
        <v>610</v>
      </c>
      <c r="X127" s="285" t="s">
        <v>306</v>
      </c>
      <c r="Y127" s="287">
        <f t="shared" si="5"/>
        <v>380</v>
      </c>
      <c r="Z127" s="288" t="str">
        <f t="shared" si="5"/>
        <v>-</v>
      </c>
      <c r="AA127" s="289">
        <f t="shared" si="4"/>
        <v>300</v>
      </c>
      <c r="AB127" s="290">
        <v>150</v>
      </c>
    </row>
  </sheetData>
  <sheetProtection algorithmName="SHA-512" hashValue="U1RA49PsgI/lBlVjZwquF0lgIl0iQrJrfXPj/akk5tYJAB9JLte/aEsEEkoIcE37U44D3n4W0MHrrx5G6N8CkQ==" saltValue="uUYFtU2066OrzZIdxc8RHg==" spinCount="100000" sheet="1" objects="1" scenarios="1"/>
  <autoFilter ref="A9:Z18" xr:uid="{00000000-0009-0000-0000-000000000000}"/>
  <mergeCells count="50">
    <mergeCell ref="F6:F7"/>
    <mergeCell ref="G6:G7"/>
    <mergeCell ref="H6:H7"/>
    <mergeCell ref="I6:I7"/>
    <mergeCell ref="J6:J7"/>
    <mergeCell ref="A6:A7"/>
    <mergeCell ref="B6:B7"/>
    <mergeCell ref="C6:C7"/>
    <mergeCell ref="D6:D7"/>
    <mergeCell ref="E6:E7"/>
    <mergeCell ref="Q32:Q46"/>
    <mergeCell ref="P48:P57"/>
    <mergeCell ref="Q48:Q57"/>
    <mergeCell ref="Q74:Q76"/>
    <mergeCell ref="AA6:AB6"/>
    <mergeCell ref="U6:V6"/>
    <mergeCell ref="W6:X6"/>
    <mergeCell ref="Y6:Z6"/>
    <mergeCell ref="R6:R8"/>
    <mergeCell ref="P78:P80"/>
    <mergeCell ref="Q78:Q80"/>
    <mergeCell ref="O81:O93"/>
    <mergeCell ref="P81:P90"/>
    <mergeCell ref="Q81:Q90"/>
    <mergeCell ref="P91:P99"/>
    <mergeCell ref="Q91:Q92"/>
    <mergeCell ref="O94:O95"/>
    <mergeCell ref="Q94:Q97"/>
    <mergeCell ref="O58:O80"/>
    <mergeCell ref="P58:P62"/>
    <mergeCell ref="Q58:Q62"/>
    <mergeCell ref="P63:P65"/>
    <mergeCell ref="Q63:Q65"/>
    <mergeCell ref="P67:P70"/>
    <mergeCell ref="Z2:AB2"/>
    <mergeCell ref="Z3:AB3"/>
    <mergeCell ref="Q98:Q99"/>
    <mergeCell ref="O100:O127"/>
    <mergeCell ref="P100:P127"/>
    <mergeCell ref="Q100:Q127"/>
    <mergeCell ref="O96:O99"/>
    <mergeCell ref="Q67:Q70"/>
    <mergeCell ref="P71:P73"/>
    <mergeCell ref="Q71:Q73"/>
    <mergeCell ref="P74:P77"/>
    <mergeCell ref="O10:O57"/>
    <mergeCell ref="P10:P31"/>
    <mergeCell ref="Q10:Q18"/>
    <mergeCell ref="Q19:Q30"/>
    <mergeCell ref="P32:P46"/>
  </mergeCells>
  <phoneticPr fontId="2"/>
  <printOptions horizontalCentered="1"/>
  <pageMargins left="0.23622047244094491" right="0.23622047244094491" top="0.49" bottom="0.47" header="0.31496062992125984" footer="0.31496062992125984"/>
  <pageSetup paperSize="9" scale="72" fitToHeight="9" orientation="portrait" r:id="rId1"/>
  <headerFooter alignWithMargins="0"/>
  <rowBreaks count="1" manualBreakCount="1">
    <brk id="80" min="13" max="2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411FB-B3FB-4835-BC5D-1B39B3DCF6A1}">
  <sheetPr>
    <tabColor rgb="FFFF0000"/>
  </sheetPr>
  <dimension ref="B1:E10"/>
  <sheetViews>
    <sheetView view="pageBreakPreview" zoomScale="80" zoomScaleNormal="100" zoomScaleSheetLayoutView="80" workbookViewId="0">
      <selection activeCell="Z56" sqref="Z56:AP63"/>
    </sheetView>
  </sheetViews>
  <sheetFormatPr defaultRowHeight="37.5" customHeight="1" x14ac:dyDescent="0.15"/>
  <cols>
    <col min="1" max="1" width="9" style="14"/>
    <col min="2" max="4" width="17.125" style="14" customWidth="1"/>
    <col min="5" max="5" width="33.75" style="14" customWidth="1"/>
    <col min="6" max="16384" width="9" style="14"/>
  </cols>
  <sheetData>
    <row r="1" spans="2:5" ht="37.5" customHeight="1" x14ac:dyDescent="0.15">
      <c r="B1" s="212" t="s">
        <v>435</v>
      </c>
      <c r="E1" s="213" t="s">
        <v>453</v>
      </c>
    </row>
    <row r="2" spans="2:5" ht="37.5" customHeight="1" x14ac:dyDescent="0.15">
      <c r="E2" s="214" t="s">
        <v>261</v>
      </c>
    </row>
    <row r="3" spans="2:5" ht="37.5" customHeight="1" thickBot="1" x14ac:dyDescent="0.2">
      <c r="B3" s="215" t="s">
        <v>262</v>
      </c>
      <c r="D3" s="216"/>
    </row>
    <row r="4" spans="2:5" ht="54" customHeight="1" thickBot="1" x14ac:dyDescent="0.2">
      <c r="B4" s="215" t="s">
        <v>263</v>
      </c>
      <c r="C4" s="798" t="s">
        <v>264</v>
      </c>
      <c r="D4" s="800" t="s">
        <v>265</v>
      </c>
      <c r="E4" s="217" t="s">
        <v>439</v>
      </c>
    </row>
    <row r="5" spans="2:5" ht="54" customHeight="1" thickBot="1" x14ac:dyDescent="0.2">
      <c r="C5" s="799"/>
      <c r="D5" s="801"/>
      <c r="E5" s="217" t="s">
        <v>266</v>
      </c>
    </row>
    <row r="6" spans="2:5" ht="37.5" customHeight="1" thickBot="1" x14ac:dyDescent="0.2">
      <c r="B6" s="218" t="s">
        <v>267</v>
      </c>
      <c r="C6" s="802" t="s">
        <v>268</v>
      </c>
      <c r="D6" s="219" t="s">
        <v>269</v>
      </c>
      <c r="E6" s="220">
        <v>4300</v>
      </c>
    </row>
    <row r="7" spans="2:5" ht="37.5" customHeight="1" thickBot="1" x14ac:dyDescent="0.2">
      <c r="B7" s="218" t="s">
        <v>270</v>
      </c>
      <c r="C7" s="803"/>
      <c r="D7" s="221" t="s">
        <v>271</v>
      </c>
      <c r="E7" s="222">
        <v>2600</v>
      </c>
    </row>
    <row r="8" spans="2:5" ht="37.5" customHeight="1" thickBot="1" x14ac:dyDescent="0.2">
      <c r="B8" s="218" t="s">
        <v>272</v>
      </c>
      <c r="C8" s="803"/>
      <c r="D8" s="221" t="s">
        <v>273</v>
      </c>
      <c r="E8" s="222">
        <v>3400</v>
      </c>
    </row>
    <row r="9" spans="2:5" ht="37.5" customHeight="1" thickBot="1" x14ac:dyDescent="0.2">
      <c r="B9" s="218" t="s">
        <v>274</v>
      </c>
      <c r="C9" s="803"/>
      <c r="D9" s="221" t="s">
        <v>275</v>
      </c>
      <c r="E9" s="222">
        <v>4400</v>
      </c>
    </row>
    <row r="10" spans="2:5" ht="37.5" customHeight="1" thickBot="1" x14ac:dyDescent="0.2">
      <c r="B10" s="218" t="s">
        <v>276</v>
      </c>
      <c r="C10" s="804"/>
      <c r="D10" s="223" t="s">
        <v>277</v>
      </c>
      <c r="E10" s="224">
        <v>3900</v>
      </c>
    </row>
  </sheetData>
  <sheetProtection algorithmName="SHA-512" hashValue="mDh+D+WS2SR6PEyQrXR//85ZNQ25mNZoMf3QJxQfvKfOJVjMEhvu9x3PvjSWm4hpySNXzoElgZXKPc004vFCjw==" saltValue="8h0veIp9oJdpHFRA1SmhRQ==" spinCount="100000" sheet="1" objects="1" scenarios="1"/>
  <mergeCells count="3">
    <mergeCell ref="C4:C5"/>
    <mergeCell ref="D4:D5"/>
    <mergeCell ref="C6:C10"/>
  </mergeCells>
  <phoneticPr fontId="2"/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教育　算出シート　</vt:lpstr>
      <vt:lpstr>届出　教育 (記入例)</vt:lpstr>
      <vt:lpstr>実績　教育 (記入例) </vt:lpstr>
      <vt:lpstr>R7航路　教育</vt:lpstr>
      <vt:lpstr>R7航空　教育</vt:lpstr>
      <vt:lpstr>'R7航空　教育'!Print_Area</vt:lpstr>
      <vt:lpstr>'R7航路　教育'!Print_Area</vt:lpstr>
      <vt:lpstr>'教育　算出シート　'!Print_Area</vt:lpstr>
      <vt:lpstr>'実績　教育 (記入例) '!Print_Area</vt:lpstr>
      <vt:lpstr>'届出　教育 (記入例)'!Print_Area</vt:lpstr>
      <vt:lpstr>'R7航路　教育'!Print_Titles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User8-7</dc:creator>
  <cp:lastModifiedBy>shimatabi1</cp:lastModifiedBy>
  <cp:lastPrinted>2025-03-07T03:43:18Z</cp:lastPrinted>
  <dcterms:created xsi:type="dcterms:W3CDTF">2022-02-21T04:39:34Z</dcterms:created>
  <dcterms:modified xsi:type="dcterms:W3CDTF">2025-03-25T06:07:45Z</dcterms:modified>
</cp:coreProperties>
</file>